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aí Torres PC-2\DNOCS\"/>
    </mc:Choice>
  </mc:AlternateContent>
  <xr:revisionPtr revIDLastSave="0" documentId="13_ncr:1_{9A7493F4-D8F5-4F04-9FC7-45E16A7FE176}" xr6:coauthVersionLast="47" xr6:coauthVersionMax="47" xr10:uidLastSave="{00000000-0000-0000-0000-000000000000}"/>
  <bookViews>
    <workbookView xWindow="-108" yWindow="-108" windowWidth="23256" windowHeight="12456" tabRatio="812" activeTab="10" xr2:uid="{00000000-000D-0000-FFFF-FFFF00000000}"/>
  </bookViews>
  <sheets>
    <sheet name="Carta Proposta" sheetId="12" r:id="rId1"/>
    <sheet name="Resumo" sheetId="1" r:id="rId2"/>
    <sheet name="Planilha" sheetId="2" r:id="rId3"/>
    <sheet name="CPU 1" sheetId="4" r:id="rId4"/>
    <sheet name="CPU 2" sheetId="9" r:id="rId5"/>
    <sheet name="QD Mob" sheetId="5" r:id="rId6"/>
    <sheet name="Gráfico1" sheetId="10" state="hidden" r:id="rId7"/>
    <sheet name="Cronograma" sheetId="8" r:id="rId8"/>
    <sheet name="BDI 1" sheetId="6" r:id="rId9"/>
    <sheet name="BDI 2" sheetId="7" r:id="rId10"/>
    <sheet name="ES" sheetId="11" r:id="rId11"/>
  </sheets>
  <definedNames>
    <definedName name="_xlnm._FilterDatabase" localSheetId="4" hidden="1">'CPU 2'!$A$5:$J$1062</definedName>
    <definedName name="_xlnm._FilterDatabase" localSheetId="2" hidden="1">Planilha!$A$4:$M$51</definedName>
    <definedName name="_xlnm.Print_Area" localSheetId="8">'BDI 1'!$A$1:$F$17</definedName>
    <definedName name="_xlnm.Print_Area" localSheetId="9">'BDI 2'!$A$1:$F$17</definedName>
    <definedName name="_xlnm.Print_Area" localSheetId="0">'Carta Proposta'!$A$1:$G$20</definedName>
    <definedName name="_xlnm.Print_Area" localSheetId="3">'CPU 1'!$B$1:$L$19</definedName>
    <definedName name="_xlnm.Print_Area" localSheetId="7">Cronograma!$A$1:$O$27</definedName>
    <definedName name="_xlnm.Print_Area" localSheetId="10">ES!$A$1:$F$39</definedName>
    <definedName name="_xlnm.Print_Area" localSheetId="2">Planilha!$A$1:$M$51</definedName>
    <definedName name="_xlnm.Print_Area" localSheetId="5">'QD Mob'!$A$1:$F$23</definedName>
    <definedName name="_xlnm.Print_Area" localSheetId="1">Resumo!$A$1:$F$15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0" i="9" l="1"/>
  <c r="J759" i="9"/>
  <c r="J761" i="9" s="1"/>
  <c r="J756" i="9"/>
  <c r="J755" i="9"/>
  <c r="J754" i="9"/>
  <c r="J753" i="9"/>
  <c r="J290" i="9"/>
  <c r="J289" i="9"/>
  <c r="J288" i="9"/>
  <c r="J287" i="9"/>
  <c r="J286" i="9"/>
  <c r="J285" i="9"/>
  <c r="I285" i="9" s="1"/>
  <c r="J282" i="9"/>
  <c r="J281" i="9"/>
  <c r="J280" i="9"/>
  <c r="I280" i="9" s="1"/>
  <c r="J258" i="9"/>
  <c r="J249" i="9"/>
  <c r="I249" i="9"/>
  <c r="J241" i="9"/>
  <c r="J232" i="9"/>
  <c r="I232" i="9"/>
  <c r="J215" i="9"/>
  <c r="J206" i="9"/>
  <c r="I206" i="9"/>
  <c r="J191" i="9"/>
  <c r="J190" i="9"/>
  <c r="J189" i="9"/>
  <c r="J188" i="9"/>
  <c r="J187" i="9"/>
  <c r="J186" i="9"/>
  <c r="H185" i="9"/>
  <c r="J185" i="9" s="1"/>
  <c r="J184" i="9"/>
  <c r="J183" i="9" s="1"/>
  <c r="I183" i="9" s="1"/>
  <c r="J169" i="9"/>
  <c r="J155" i="9"/>
  <c r="I155" i="9" s="1"/>
  <c r="J113" i="9"/>
  <c r="J103" i="9"/>
  <c r="I103" i="9"/>
  <c r="J70" i="9"/>
  <c r="J71" i="9" s="1"/>
  <c r="J75" i="9" s="1"/>
  <c r="J64" i="9" s="1"/>
  <c r="I64" i="9" s="1"/>
  <c r="J60" i="9"/>
  <c r="J59" i="9"/>
  <c r="J58" i="9"/>
  <c r="J55" i="9" s="1"/>
  <c r="I55" i="9" s="1"/>
  <c r="J57" i="9"/>
  <c r="J56" i="9"/>
  <c r="J53" i="9"/>
  <c r="J52" i="9"/>
  <c r="I52" i="9"/>
  <c r="J50" i="9"/>
  <c r="J49" i="9"/>
  <c r="J48" i="9"/>
  <c r="J47" i="9"/>
  <c r="J46" i="9"/>
  <c r="J44" i="9" s="1"/>
  <c r="J42" i="9"/>
  <c r="J41" i="9"/>
  <c r="J40" i="9"/>
  <c r="J39" i="9"/>
  <c r="J38" i="9"/>
  <c r="J37" i="9"/>
  <c r="J36" i="9"/>
  <c r="J35" i="9"/>
  <c r="J34" i="9"/>
  <c r="J31" i="9" s="1"/>
  <c r="J33" i="9"/>
  <c r="J28" i="9"/>
  <c r="J27" i="9"/>
  <c r="J26" i="9"/>
  <c r="J25" i="9"/>
  <c r="J24" i="9"/>
  <c r="J23" i="9"/>
  <c r="J22" i="9"/>
  <c r="J21" i="9"/>
  <c r="J20" i="9"/>
  <c r="J19" i="9"/>
  <c r="J18" i="9"/>
  <c r="J16" i="9" s="1"/>
  <c r="J13" i="9"/>
  <c r="J12" i="9"/>
  <c r="J11" i="9"/>
  <c r="J10" i="9"/>
  <c r="J9" i="9"/>
  <c r="J8" i="9"/>
  <c r="J6" i="9" s="1"/>
  <c r="I6" i="9" s="1"/>
  <c r="J7" i="9"/>
  <c r="J757" i="9" l="1"/>
  <c r="J741" i="9" s="1"/>
  <c r="I741" i="9" s="1"/>
  <c r="J17" i="9"/>
  <c r="I16" i="9"/>
  <c r="I31" i="9"/>
  <c r="J32" i="9"/>
  <c r="J45" i="9"/>
  <c r="I44" i="9"/>
  <c r="G228" i="9" l="1"/>
  <c r="J228" i="9" s="1"/>
  <c r="J229" i="9" s="1"/>
  <c r="J218" i="9" s="1"/>
  <c r="I218" i="9" s="1"/>
  <c r="H38" i="11"/>
  <c r="F27" i="1"/>
  <c r="F26" i="1"/>
  <c r="F25" i="1"/>
  <c r="F23" i="1"/>
  <c r="F22" i="1"/>
  <c r="F21" i="1"/>
  <c r="N17" i="2"/>
  <c r="I48" i="2"/>
  <c r="K48" i="2" s="1"/>
  <c r="L48" i="2" s="1"/>
  <c r="I34" i="2"/>
  <c r="L34" i="2" s="1"/>
  <c r="D4" i="1" s="1"/>
  <c r="I11" i="2"/>
  <c r="I6" i="2"/>
  <c r="K6" i="2" s="1"/>
  <c r="L6" i="2" s="1"/>
  <c r="I5" i="2"/>
  <c r="K5" i="2" s="1"/>
  <c r="L5" i="2" s="1"/>
  <c r="H11" i="2"/>
  <c r="H9" i="2"/>
  <c r="I9" i="2" s="1"/>
  <c r="K9" i="2" s="1"/>
  <c r="L9" i="2" s="1"/>
  <c r="H8" i="2"/>
  <c r="I8" i="2" s="1"/>
  <c r="K8" i="2" s="1"/>
  <c r="L8" i="2" s="1"/>
  <c r="H48" i="2"/>
  <c r="H47" i="2"/>
  <c r="I47" i="2" s="1"/>
  <c r="K47" i="2" s="1"/>
  <c r="L47" i="2" s="1"/>
  <c r="H43" i="2"/>
  <c r="I43" i="2" s="1"/>
  <c r="K43" i="2" s="1"/>
  <c r="L43" i="2" s="1"/>
  <c r="H42" i="2"/>
  <c r="I42" i="2" s="1"/>
  <c r="K42" i="2" s="1"/>
  <c r="L42" i="2" s="1"/>
  <c r="H31" i="2"/>
  <c r="I31" i="2" s="1"/>
  <c r="K31" i="2" s="1"/>
  <c r="L31" i="2" s="1"/>
  <c r="H30" i="2"/>
  <c r="I30" i="2" s="1"/>
  <c r="K30" i="2" s="1"/>
  <c r="L30" i="2" s="1"/>
  <c r="H29" i="2"/>
  <c r="I29" i="2" s="1"/>
  <c r="K29" i="2" s="1"/>
  <c r="L29" i="2" s="1"/>
  <c r="H26" i="2"/>
  <c r="I26" i="2" s="1"/>
  <c r="K26" i="2" s="1"/>
  <c r="L26" i="2" s="1"/>
  <c r="H22" i="2"/>
  <c r="I22" i="2" s="1"/>
  <c r="K22" i="2" s="1"/>
  <c r="L22" i="2" s="1"/>
  <c r="H21" i="2"/>
  <c r="H28" i="2" s="1"/>
  <c r="H33" i="2" s="1"/>
  <c r="I33" i="2" s="1"/>
  <c r="H20" i="2"/>
  <c r="H27" i="2" s="1"/>
  <c r="H32" i="2" s="1"/>
  <c r="I32" i="2" s="1"/>
  <c r="H19" i="2"/>
  <c r="I19" i="2" s="1"/>
  <c r="K19" i="2" s="1"/>
  <c r="L19" i="2" s="1"/>
  <c r="H18" i="2"/>
  <c r="I18" i="2" s="1"/>
  <c r="K18" i="2" s="1"/>
  <c r="L18" i="2" s="1"/>
  <c r="H17" i="2"/>
  <c r="I17" i="2" s="1"/>
  <c r="K17" i="2" s="1"/>
  <c r="L17" i="2" s="1"/>
  <c r="H16" i="2"/>
  <c r="I16" i="2" s="1"/>
  <c r="K16" i="2" s="1"/>
  <c r="L16" i="2" s="1"/>
  <c r="H12" i="2"/>
  <c r="I12" i="2" s="1"/>
  <c r="K12" i="2" s="1"/>
  <c r="L12" i="2" s="1"/>
  <c r="H7" i="2"/>
  <c r="I7" i="2" s="1"/>
  <c r="K7" i="2" s="1"/>
  <c r="L7" i="2" s="1"/>
  <c r="K11" i="2"/>
  <c r="L11" i="2" s="1"/>
  <c r="M44" i="4"/>
  <c r="H38" i="2" l="1"/>
  <c r="I38" i="2" s="1"/>
  <c r="K38" i="2" s="1"/>
  <c r="L38" i="2" s="1"/>
  <c r="L37" i="2" s="1"/>
  <c r="E8" i="1" s="1"/>
  <c r="F8" i="1" s="1"/>
  <c r="O14" i="8" s="1"/>
  <c r="F15" i="8" s="1"/>
  <c r="D12" i="1"/>
  <c r="D7" i="1"/>
  <c r="I20" i="2"/>
  <c r="K20" i="2" s="1"/>
  <c r="L20" i="2" s="1"/>
  <c r="I21" i="2"/>
  <c r="K21" i="2" s="1"/>
  <c r="L21" i="2" s="1"/>
  <c r="K33" i="2"/>
  <c r="L33" i="2" s="1"/>
  <c r="I28" i="2"/>
  <c r="K28" i="2" s="1"/>
  <c r="L28" i="2" s="1"/>
  <c r="I27" i="2"/>
  <c r="K27" i="2" s="1"/>
  <c r="L27" i="2" s="1"/>
  <c r="K32" i="2"/>
  <c r="L32" i="2" s="1"/>
  <c r="L46" i="2"/>
  <c r="E10" i="1" s="1"/>
  <c r="F10" i="1" s="1"/>
  <c r="O18" i="8" s="1"/>
  <c r="L4" i="2"/>
  <c r="E5" i="1" s="1"/>
  <c r="L41" i="2"/>
  <c r="E9" i="1" s="1"/>
  <c r="F9" i="1" s="1"/>
  <c r="O16" i="8" s="1"/>
  <c r="K15" i="8" l="1"/>
  <c r="J15" i="8"/>
  <c r="G15" i="8"/>
  <c r="H15" i="8"/>
  <c r="I15" i="8"/>
  <c r="G19" i="8"/>
  <c r="K19" i="8"/>
  <c r="I19" i="8"/>
  <c r="J19" i="8"/>
  <c r="H19" i="8"/>
  <c r="F19" i="8"/>
  <c r="L15" i="2"/>
  <c r="E6" i="1" s="1"/>
  <c r="F6" i="1" s="1"/>
  <c r="O10" i="8" s="1"/>
  <c r="J11" i="8" s="1"/>
  <c r="G17" i="8"/>
  <c r="K17" i="8"/>
  <c r="H17" i="8"/>
  <c r="F17" i="8"/>
  <c r="J17" i="8"/>
  <c r="I17" i="8"/>
  <c r="F5" i="1"/>
  <c r="O8" i="8" s="1"/>
  <c r="L25" i="2"/>
  <c r="F11" i="8" l="1"/>
  <c r="K11" i="8"/>
  <c r="I11" i="8"/>
  <c r="G11" i="8"/>
  <c r="H11" i="8"/>
  <c r="L3" i="2"/>
  <c r="L51" i="2" s="1"/>
  <c r="E7" i="1"/>
  <c r="H9" i="8"/>
  <c r="F9" i="8"/>
  <c r="I9" i="8"/>
  <c r="G9" i="8"/>
  <c r="J9" i="8"/>
  <c r="K9" i="8"/>
  <c r="F7" i="1" l="1"/>
  <c r="O12" i="8" s="1"/>
  <c r="E4" i="1"/>
  <c r="G13" i="8" l="1"/>
  <c r="G21" i="8" s="1"/>
  <c r="K13" i="8"/>
  <c r="K21" i="8" s="1"/>
  <c r="H13" i="8"/>
  <c r="H21" i="8" s="1"/>
  <c r="F13" i="8"/>
  <c r="F21" i="8" s="1"/>
  <c r="F23" i="8" s="1"/>
  <c r="I13" i="8"/>
  <c r="I21" i="8" s="1"/>
  <c r="J13" i="8"/>
  <c r="J21" i="8" s="1"/>
  <c r="E12" i="1"/>
  <c r="F4" i="1"/>
  <c r="F12" i="1" s="1"/>
  <c r="G23" i="8" l="1"/>
  <c r="H23" i="8" s="1"/>
  <c r="I23" i="8" s="1"/>
  <c r="J23" i="8" s="1"/>
  <c r="K23" i="8" s="1"/>
  <c r="O6" i="8"/>
  <c r="H22" i="8" s="1"/>
  <c r="E15" i="1"/>
  <c r="F22" i="8" l="1"/>
  <c r="F24" i="8" s="1"/>
  <c r="K7" i="8"/>
  <c r="I7" i="8"/>
  <c r="G22" i="8"/>
  <c r="O25" i="8"/>
  <c r="J22" i="8"/>
  <c r="J7" i="8"/>
  <c r="H7" i="8"/>
  <c r="G7" i="8"/>
  <c r="F7" i="8"/>
  <c r="I22" i="8"/>
  <c r="K22" i="8"/>
  <c r="G24" i="8" l="1"/>
  <c r="H24" i="8" s="1"/>
  <c r="I24" i="8" s="1"/>
  <c r="J24" i="8" s="1"/>
  <c r="K24" i="8" s="1"/>
</calcChain>
</file>

<file path=xl/sharedStrings.xml><?xml version="1.0" encoding="utf-8"?>
<sst xmlns="http://schemas.openxmlformats.org/spreadsheetml/2006/main" count="5270" uniqueCount="880">
  <si>
    <r>
      <rPr>
        <b/>
        <sz val="9"/>
        <rFont val="Arial"/>
        <family val="2"/>
      </rPr>
      <t>ITEM</t>
    </r>
  </si>
  <si>
    <r>
      <rPr>
        <b/>
        <sz val="9"/>
        <rFont val="Arial"/>
        <family val="2"/>
      </rPr>
      <t>DESCRIÇÃO</t>
    </r>
  </si>
  <si>
    <r>
      <rPr>
        <b/>
        <sz val="9"/>
        <rFont val="Arial"/>
        <family val="2"/>
      </rPr>
      <t>VALORES (R$)</t>
    </r>
  </si>
  <si>
    <r>
      <rPr>
        <b/>
        <sz val="9"/>
        <rFont val="Arial"/>
        <family val="2"/>
      </rPr>
      <t>MATERIAL/COTAÇÃO</t>
    </r>
  </si>
  <si>
    <r>
      <rPr>
        <b/>
        <sz val="9"/>
        <rFont val="Arial"/>
        <family val="2"/>
      </rPr>
      <t>SERVIÇO</t>
    </r>
  </si>
  <si>
    <r>
      <rPr>
        <b/>
        <sz val="9"/>
        <rFont val="Arial"/>
        <family val="2"/>
      </rPr>
      <t>TOTAL</t>
    </r>
  </si>
  <si>
    <r>
      <rPr>
        <b/>
        <sz val="10"/>
        <rFont val="Arial"/>
        <family val="2"/>
      </rPr>
      <t>07.00</t>
    </r>
  </si>
  <si>
    <r>
      <rPr>
        <b/>
        <sz val="9"/>
        <rFont val="Arial"/>
        <family val="2"/>
      </rPr>
      <t>SERVIÇOS DE PAVIMENTAÇÃO EM BLOCO DE CONCRETO INTERTRAVADO (BLOQUETE) NO ESTADO DO PIAUÍ</t>
    </r>
  </si>
  <si>
    <r>
      <rPr>
        <i/>
        <sz val="9"/>
        <rFont val="Arial"/>
        <family val="2"/>
      </rPr>
      <t>07.01</t>
    </r>
  </si>
  <si>
    <r>
      <rPr>
        <i/>
        <sz val="9"/>
        <rFont val="Arial"/>
        <family val="2"/>
      </rPr>
      <t>SERVIÇOS PRELIMINARES</t>
    </r>
  </si>
  <si>
    <r>
      <rPr>
        <i/>
        <sz val="9"/>
        <rFont val="Arial"/>
        <family val="2"/>
      </rPr>
      <t>-</t>
    </r>
  </si>
  <si>
    <r>
      <rPr>
        <i/>
        <sz val="9"/>
        <rFont val="Arial"/>
        <family val="2"/>
      </rPr>
      <t>07.02</t>
    </r>
  </si>
  <si>
    <r>
      <rPr>
        <i/>
        <sz val="9"/>
        <rFont val="Arial"/>
        <family val="2"/>
      </rPr>
      <t>TERRAPLANAGEM</t>
    </r>
  </si>
  <si>
    <r>
      <rPr>
        <i/>
        <sz val="9"/>
        <rFont val="Arial"/>
        <family val="2"/>
      </rPr>
      <t>07.03</t>
    </r>
  </si>
  <si>
    <r>
      <rPr>
        <i/>
        <sz val="9"/>
        <rFont val="Arial"/>
        <family val="2"/>
      </rPr>
      <t>PAVIMENTAÇÃO</t>
    </r>
  </si>
  <si>
    <r>
      <rPr>
        <i/>
        <sz val="9"/>
        <rFont val="Arial"/>
        <family val="2"/>
      </rPr>
      <t>07.04</t>
    </r>
  </si>
  <si>
    <r>
      <rPr>
        <i/>
        <sz val="9"/>
        <rFont val="Arial"/>
        <family val="2"/>
      </rPr>
      <t>DRENAGEM</t>
    </r>
  </si>
  <si>
    <r>
      <rPr>
        <i/>
        <sz val="9"/>
        <rFont val="Arial"/>
        <family val="2"/>
      </rPr>
      <t>SINALIZAÇÃO HORIZONTAL E VERTICAL</t>
    </r>
  </si>
  <si>
    <r>
      <rPr>
        <i/>
        <sz val="9"/>
        <rFont val="Arial"/>
        <family val="2"/>
      </rPr>
      <t>07.06</t>
    </r>
  </si>
  <si>
    <r>
      <rPr>
        <i/>
        <sz val="9"/>
        <rFont val="Arial"/>
        <family val="2"/>
      </rPr>
      <t>SERVIÇOS COMPLEMENTARES</t>
    </r>
  </si>
  <si>
    <r>
      <rPr>
        <b/>
        <sz val="10"/>
        <rFont val="Arial"/>
        <family val="2"/>
      </rPr>
      <t>TOTAL</t>
    </r>
  </si>
  <si>
    <r>
      <rPr>
        <b/>
        <sz val="9"/>
        <rFont val="Arial"/>
        <family val="2"/>
      </rPr>
      <t>ÁREA TOTAL (M2)</t>
    </r>
  </si>
  <si>
    <r>
      <rPr>
        <b/>
        <sz val="9"/>
        <rFont val="Arial"/>
        <family val="2"/>
      </rPr>
      <t>PREÇO POR M2 C/BDI</t>
    </r>
  </si>
  <si>
    <r>
      <rPr>
        <b/>
        <sz val="10"/>
        <rFont val="Arial"/>
        <family val="2"/>
      </rPr>
      <t>ITEM</t>
    </r>
  </si>
  <si>
    <r>
      <rPr>
        <b/>
        <sz val="10"/>
        <rFont val="Arial"/>
        <family val="2"/>
      </rPr>
      <t>FONTE DE PESQUISA</t>
    </r>
  </si>
  <si>
    <r>
      <rPr>
        <b/>
        <sz val="10"/>
        <rFont val="Arial"/>
        <family val="2"/>
      </rPr>
      <t>TIPO</t>
    </r>
  </si>
  <si>
    <r>
      <rPr>
        <b/>
        <sz val="10"/>
        <rFont val="Arial"/>
        <family val="2"/>
      </rPr>
      <t>UNID</t>
    </r>
  </si>
  <si>
    <r>
      <rPr>
        <b/>
        <sz val="10"/>
        <rFont val="Arial"/>
        <family val="2"/>
      </rPr>
      <t>QUANT.</t>
    </r>
  </si>
  <si>
    <r>
      <rPr>
        <b/>
        <sz val="10"/>
        <rFont val="Arial"/>
        <family val="2"/>
      </rPr>
      <t xml:space="preserve">CUSTO
</t>
    </r>
    <r>
      <rPr>
        <b/>
        <sz val="10"/>
        <rFont val="Arial"/>
        <family val="2"/>
      </rPr>
      <t>UNIT.S/BDI</t>
    </r>
  </si>
  <si>
    <r>
      <rPr>
        <b/>
        <sz val="10"/>
        <rFont val="Arial"/>
        <family val="2"/>
      </rPr>
      <t>PREÇO FINAL</t>
    </r>
  </si>
  <si>
    <r>
      <rPr>
        <b/>
        <sz val="10"/>
        <rFont val="Arial"/>
        <family val="2"/>
      </rPr>
      <t xml:space="preserve">COLUNA
</t>
    </r>
    <r>
      <rPr>
        <b/>
        <sz val="10"/>
        <rFont val="Arial"/>
        <family val="2"/>
      </rPr>
      <t>FGV-DNIT</t>
    </r>
  </si>
  <si>
    <r>
      <rPr>
        <b/>
        <sz val="10"/>
        <rFont val="Arial"/>
        <family val="2"/>
      </rPr>
      <t>CÓDIGO</t>
    </r>
  </si>
  <si>
    <r>
      <rPr>
        <b/>
        <sz val="10"/>
        <rFont val="Arial"/>
        <family val="2"/>
      </rPr>
      <t>FONTE</t>
    </r>
  </si>
  <si>
    <r>
      <rPr>
        <b/>
        <sz val="10"/>
        <rFont val="Arial"/>
        <family val="2"/>
      </rPr>
      <t>BDI (%)</t>
    </r>
  </si>
  <si>
    <r>
      <rPr>
        <b/>
        <sz val="10"/>
        <rFont val="Arial"/>
        <family val="2"/>
      </rPr>
      <t>UNIT. C/ BDI</t>
    </r>
  </si>
  <si>
    <r>
      <rPr>
        <b/>
        <sz val="10"/>
        <rFont val="Arial"/>
        <family val="2"/>
      </rPr>
      <t>TOTAL C/BDI</t>
    </r>
  </si>
  <si>
    <r>
      <rPr>
        <b/>
        <sz val="11"/>
        <rFont val="Arial"/>
        <family val="2"/>
      </rPr>
      <t>07.00</t>
    </r>
  </si>
  <si>
    <r>
      <rPr>
        <b/>
        <sz val="11"/>
        <rFont val="Arial"/>
        <family val="2"/>
      </rPr>
      <t xml:space="preserve">SERVIÇOS DE PAVIMENTAÇÃO EM BLOCO DE CONCRETO INTERTRAVADO (BLOQUETE) NO ESTADO </t>
    </r>
    <r>
      <rPr>
        <b/>
        <i/>
        <sz val="11"/>
        <rFont val="Arial"/>
        <family val="2"/>
      </rPr>
      <t>DO PIAUÍ</t>
    </r>
  </si>
  <si>
    <r>
      <rPr>
        <i/>
        <sz val="11"/>
        <rFont val="Arial"/>
        <family val="2"/>
      </rPr>
      <t>07.01</t>
    </r>
  </si>
  <si>
    <r>
      <rPr>
        <i/>
        <sz val="11"/>
        <rFont val="Arial"/>
        <family val="2"/>
      </rPr>
      <t>SERVIÇOS PRELIMINARES</t>
    </r>
  </si>
  <si>
    <r>
      <rPr>
        <sz val="10"/>
        <rFont val="Arial"/>
        <family val="2"/>
      </rPr>
      <t>TRANSP-3</t>
    </r>
  </si>
  <si>
    <r>
      <rPr>
        <sz val="10"/>
        <rFont val="Arial"/>
        <family val="2"/>
      </rPr>
      <t>Composição</t>
    </r>
  </si>
  <si>
    <r>
      <rPr>
        <sz val="10"/>
        <rFont val="Arial"/>
        <family val="2"/>
      </rPr>
      <t>obS</t>
    </r>
  </si>
  <si>
    <r>
      <rPr>
        <sz val="9"/>
        <rFont val="Arial"/>
        <family val="2"/>
      </rPr>
      <t xml:space="preserve">MOBILIZAÇÃO E DESMOBILIZAÇÃO - TRANSPORTE COM CAVALO MECÂNICO DOS EQUIPAMENTOS PESADOS -
</t>
    </r>
    <r>
      <rPr>
        <sz val="9"/>
        <rFont val="Arial"/>
        <family val="2"/>
      </rPr>
      <t>RODOVIA PAVIMENTADA</t>
    </r>
  </si>
  <si>
    <r>
      <rPr>
        <sz val="10"/>
        <rFont val="Arial"/>
        <family val="2"/>
      </rPr>
      <t>TONxKM</t>
    </r>
  </si>
  <si>
    <r>
      <rPr>
        <sz val="8"/>
        <rFont val="Arial"/>
        <family val="2"/>
      </rPr>
      <t xml:space="preserve">IROR. 19
</t>
    </r>
    <r>
      <rPr>
        <sz val="8"/>
        <rFont val="Arial"/>
        <family val="2"/>
      </rPr>
      <t>(MOB/DESMOB)</t>
    </r>
  </si>
  <si>
    <r>
      <rPr>
        <sz val="10"/>
        <rFont val="Arial"/>
        <family val="2"/>
      </rPr>
      <t>TRANSP-4</t>
    </r>
  </si>
  <si>
    <r>
      <rPr>
        <sz val="9"/>
        <rFont val="Arial"/>
        <family val="2"/>
      </rPr>
      <t xml:space="preserve">MOBILIZAÇÃO E DESMOBILIZAÇÃO - TRANSPORTE COM CAVALO MECÂNICO DOS EQUIPAMENTOS PESADOS -
</t>
    </r>
    <r>
      <rPr>
        <sz val="9"/>
        <rFont val="Arial"/>
        <family val="2"/>
      </rPr>
      <t>RODOVIA REVESTIMENTO PRIMÁRIO</t>
    </r>
  </si>
  <si>
    <r>
      <rPr>
        <sz val="8"/>
        <rFont val="Arial"/>
        <family val="2"/>
      </rPr>
      <t>IROR. 19 (MOB/DESMOB)</t>
    </r>
  </si>
  <si>
    <r>
      <rPr>
        <sz val="10"/>
        <rFont val="Arial"/>
        <family val="2"/>
      </rPr>
      <t>CPU-03</t>
    </r>
  </si>
  <si>
    <r>
      <rPr>
        <sz val="9"/>
        <rFont val="Arial"/>
        <family val="2"/>
      </rPr>
      <t>PLACA DE OBRA - PADRÃO GOVERNO FEDERAL DE DIMENSÕES 3mX2m EM CHAPA DE ACO GALVANIZADO</t>
    </r>
  </si>
  <si>
    <r>
      <rPr>
        <sz val="10"/>
        <rFont val="Arial"/>
        <family val="2"/>
      </rPr>
      <t>UNID</t>
    </r>
  </si>
  <si>
    <r>
      <rPr>
        <sz val="8"/>
        <rFont val="Arial"/>
        <family val="2"/>
      </rPr>
      <t xml:space="preserve">IROR. 22
</t>
    </r>
    <r>
      <rPr>
        <sz val="8"/>
        <rFont val="Arial"/>
        <family val="2"/>
      </rPr>
      <t>(INCC)</t>
    </r>
  </si>
  <si>
    <r>
      <rPr>
        <sz val="10"/>
        <rFont val="Arial"/>
        <family val="2"/>
      </rPr>
      <t>CPU-04</t>
    </r>
  </si>
  <si>
    <r>
      <rPr>
        <sz val="9"/>
        <rFont val="Arial"/>
        <family val="2"/>
      </rPr>
      <t xml:space="preserve">PROJETO  EXECUTIVO  DE  PAVIMENTAÇÃO  INCLUSO  TOPOGRAFIA,  ENSAIOS  TECNOLÓGICOS  DAS  JAZIDAS,
</t>
    </r>
    <r>
      <rPr>
        <sz val="9"/>
        <rFont val="Arial"/>
        <family val="2"/>
      </rPr>
      <t>ACOMPANHAMENTO TÉCNICO PARA AS LICENÇAS OBRIGATÓRIAS</t>
    </r>
  </si>
  <si>
    <r>
      <rPr>
        <sz val="10"/>
        <rFont val="Arial"/>
        <family val="2"/>
      </rPr>
      <t>M2</t>
    </r>
  </si>
  <si>
    <r>
      <rPr>
        <sz val="8"/>
        <rFont val="Arial"/>
        <family val="2"/>
      </rPr>
      <t>IROR. 21 (CONSULT)</t>
    </r>
  </si>
  <si>
    <r>
      <rPr>
        <sz val="10"/>
        <rFont val="Arial"/>
        <family val="2"/>
      </rPr>
      <t>CPU-05</t>
    </r>
  </si>
  <si>
    <r>
      <rPr>
        <sz val="9"/>
        <rFont val="Arial"/>
        <family val="2"/>
      </rPr>
      <t xml:space="preserve">ADMINISTRAÇÃO  LOCAL,  CANTEIRO  DE  OBRAS,  ALMOXARIFADO  E  ENTREGA  DO  PROJETO  "AS  BUILT"
</t>
    </r>
    <r>
      <rPr>
        <sz val="9"/>
        <rFont val="Arial"/>
        <family val="2"/>
      </rPr>
      <t>INCLUSO ACOMPANHAMENTO TÉCNICO</t>
    </r>
  </si>
  <si>
    <r>
      <rPr>
        <sz val="8"/>
        <rFont val="Arial"/>
        <family val="2"/>
      </rPr>
      <t xml:space="preserve">IROR. 20
</t>
    </r>
    <r>
      <rPr>
        <sz val="8"/>
        <rFont val="Arial"/>
        <family val="2"/>
      </rPr>
      <t>(ADM LOC)</t>
    </r>
  </si>
  <si>
    <r>
      <rPr>
        <b/>
        <sz val="8"/>
        <rFont val="Arial"/>
        <family val="2"/>
      </rPr>
      <t xml:space="preserve">* Acórdão Nº 2622/2013 – TCU – Plenário:
</t>
    </r>
    <r>
      <rPr>
        <sz val="8"/>
        <rFont val="Arial"/>
        <family val="2"/>
      </rPr>
      <t xml:space="preserve">9.3.2.2.  estabelecer,  nos  editais  de  licitação,  critério  objetivo  de  medição  para  a  administração  local,  estipulando  pagamentos
</t>
    </r>
    <r>
      <rPr>
        <sz val="8"/>
        <rFont val="Arial"/>
        <family val="2"/>
      </rPr>
      <t xml:space="preserve">proporcionais à execução financeira da obra……
</t>
    </r>
    <r>
      <rPr>
        <sz val="8"/>
        <rFont val="Arial"/>
        <family val="2"/>
      </rPr>
      <t>O pagamento da Administraçao Local ficou estabelecido como critério de medição a performance/desempenho da empresa vencedora do certame, ou seja, foi transformado em 100 unidades</t>
    </r>
  </si>
  <si>
    <r>
      <rPr>
        <sz val="10"/>
        <rFont val="Arial"/>
        <family val="2"/>
      </rPr>
      <t>CPU-06</t>
    </r>
  </si>
  <si>
    <r>
      <rPr>
        <sz val="9"/>
        <rFont val="Arial"/>
        <family val="2"/>
      </rPr>
      <t xml:space="preserve">ENSAIOS  LABORATORIAIS  (ACOMPANHAMENTO  E  CUMPRIMENTO  DA  NORMA  ABNT  NBR  9781:2013  |  ABNT
</t>
    </r>
    <r>
      <rPr>
        <sz val="9"/>
        <rFont val="Arial"/>
        <family val="2"/>
      </rPr>
      <t>NBR 15953:2011 | OUTRAS NORMAS EXIGIDAS)</t>
    </r>
  </si>
  <si>
    <r>
      <rPr>
        <sz val="8"/>
        <rFont val="Arial"/>
        <family val="2"/>
      </rPr>
      <t>IROR. 20 (ADM LOC)</t>
    </r>
  </si>
  <si>
    <r>
      <rPr>
        <sz val="10"/>
        <rFont val="Arial"/>
        <family val="2"/>
      </rPr>
      <t>CPU-19</t>
    </r>
  </si>
  <si>
    <r>
      <rPr>
        <sz val="9"/>
        <rFont val="Arial"/>
        <family val="2"/>
      </rPr>
      <t xml:space="preserve">INDENIZAÇÃO DE JAZIDA  (DEVERÁ SER COMPROVADO ATRAVÉS  DE CONTRATO  COM O  PROPRIETÁRIO DA
</t>
    </r>
    <r>
      <rPr>
        <sz val="9"/>
        <rFont val="Arial"/>
        <family val="2"/>
      </rPr>
      <t>TERRA)</t>
    </r>
  </si>
  <si>
    <r>
      <rPr>
        <sz val="10"/>
        <rFont val="Arial"/>
        <family val="2"/>
      </rPr>
      <t>M3</t>
    </r>
  </si>
  <si>
    <r>
      <rPr>
        <sz val="8"/>
        <rFont val="Arial"/>
        <family val="2"/>
      </rPr>
      <t xml:space="preserve">IROR. 01
</t>
    </r>
    <r>
      <rPr>
        <sz val="8"/>
        <rFont val="Arial"/>
        <family val="2"/>
      </rPr>
      <t>(TERR)</t>
    </r>
  </si>
  <si>
    <r>
      <rPr>
        <i/>
        <sz val="11"/>
        <rFont val="Arial"/>
        <family val="2"/>
      </rPr>
      <t>07.02</t>
    </r>
  </si>
  <si>
    <r>
      <rPr>
        <i/>
        <sz val="11"/>
        <rFont val="Arial"/>
        <family val="2"/>
      </rPr>
      <t>TERRAPLANAGEM</t>
    </r>
  </si>
  <si>
    <r>
      <rPr>
        <sz val="9"/>
        <rFont val="Arial"/>
        <family val="2"/>
      </rPr>
      <t xml:space="preserve">SERVIÇOS  TOPOGRÁFICOS  PARA  PAVIMENTAÇÃO,  INCLUSIVE  NOTA  DE  SERVIÇOS,  ACOMPANHAMENTO  E
</t>
    </r>
    <r>
      <rPr>
        <sz val="9"/>
        <rFont val="Arial"/>
        <family val="2"/>
      </rPr>
      <t>GREIDE</t>
    </r>
  </si>
  <si>
    <r>
      <rPr>
        <sz val="8"/>
        <rFont val="Arial"/>
        <family val="2"/>
      </rPr>
      <t>IROR. 01 (TERR)</t>
    </r>
  </si>
  <si>
    <r>
      <rPr>
        <sz val="10"/>
        <rFont val="Arial"/>
        <family val="2"/>
      </rPr>
      <t>Serv SICRO</t>
    </r>
  </si>
  <si>
    <r>
      <rPr>
        <sz val="9"/>
        <rFont val="Arial"/>
        <family val="2"/>
      </rPr>
      <t xml:space="preserve">ESCAVAÇÃO,  CARGA E  TRANSPORTE DE  MATERIAL DE  1ª CATEGORIA  - DMT DE 50  A 200  M - CAMINHO DE
</t>
    </r>
    <r>
      <rPr>
        <sz val="9"/>
        <rFont val="Arial"/>
        <family val="2"/>
      </rPr>
      <t xml:space="preserve">SERVIÇO  EM  REVESTIMENTO  PRIMÁRIO  -  COM  CARREGADEIRA  E  CAMINHÃO  BASCULANTE  DE  14  M³  -
</t>
    </r>
    <r>
      <rPr>
        <sz val="9"/>
        <rFont val="Arial"/>
        <family val="2"/>
      </rPr>
      <t>(escavação do material solto da via para expurgo no bota-fora - e=20 cm)</t>
    </r>
  </si>
  <si>
    <r>
      <rPr>
        <sz val="9"/>
        <rFont val="Arial"/>
        <family val="2"/>
      </rPr>
      <t>REGULARIZAÇÃO DO SUBLEITO - (regularização do material solto da via para expurgo no bota-fora - e=10 cm)</t>
    </r>
  </si>
  <si>
    <r>
      <rPr>
        <sz val="9"/>
        <rFont val="Arial"/>
        <family val="2"/>
      </rPr>
      <t xml:space="preserve">CARGA, MANOBRA E DESCARGA DE AGREGADOS OU SOLOS EM CAMINHÃO BASCULANTE DE 14 M³ - CARGA
</t>
    </r>
    <r>
      <rPr>
        <sz val="9"/>
        <rFont val="Arial"/>
        <family val="2"/>
      </rPr>
      <t>COM CARREGADEIRA DE 3,40 M³ E DESCARGA LIVRE - (carga do material regularizado/patrolado para bota-fora)</t>
    </r>
  </si>
  <si>
    <r>
      <rPr>
        <sz val="10"/>
        <rFont val="Arial"/>
        <family val="2"/>
      </rPr>
      <t>T</t>
    </r>
  </si>
  <si>
    <r>
      <rPr>
        <sz val="9"/>
        <rFont val="Arial"/>
        <family val="2"/>
      </rPr>
      <t xml:space="preserve">TRANSPORTE COM CAMINHÃO BASCULANTE DE 14 M³ - RODOVIA EM REVESTIMENTO PRIMÁRIO - (DMT bota-
</t>
    </r>
    <r>
      <rPr>
        <sz val="9"/>
        <rFont val="Arial"/>
        <family val="2"/>
      </rPr>
      <t>fora = 5km)</t>
    </r>
  </si>
  <si>
    <r>
      <rPr>
        <sz val="10"/>
        <rFont val="Arial"/>
        <family val="2"/>
      </rPr>
      <t>TKM</t>
    </r>
  </si>
  <si>
    <r>
      <rPr>
        <sz val="9"/>
        <rFont val="Arial"/>
        <family val="2"/>
      </rPr>
      <t>TRANSPORTE COM CAMINHÃO BASCULANTE DE 14 M³ - RODOVIA PAVIMENTADA - (DMT bota-fora = 5km)</t>
    </r>
  </si>
  <si>
    <r>
      <rPr>
        <sz val="9"/>
        <rFont val="Arial"/>
        <family val="2"/>
      </rPr>
      <t>ESPALHAMENTO DE MATERIAL EM BOTA-FORA</t>
    </r>
  </si>
  <si>
    <r>
      <rPr>
        <i/>
        <sz val="11"/>
        <rFont val="Arial"/>
        <family val="2"/>
      </rPr>
      <t>07.03</t>
    </r>
  </si>
  <si>
    <r>
      <rPr>
        <i/>
        <sz val="11"/>
        <rFont val="Arial"/>
        <family val="2"/>
      </rPr>
      <t>PAVIMENTAÇÃO</t>
    </r>
  </si>
  <si>
    <r>
      <rPr>
        <sz val="9"/>
        <rFont val="Arial"/>
        <family val="2"/>
      </rPr>
      <t xml:space="preserve">SUB-BASE ESTABILIZADA GRANULOMETRICAMENTE COM MISTURA DE  SOLOS NA  PISTA COM MATERIAL DE
</t>
    </r>
    <r>
      <rPr>
        <sz val="9"/>
        <rFont val="Arial"/>
        <family val="2"/>
      </rPr>
      <t>JAZIDA</t>
    </r>
  </si>
  <si>
    <r>
      <rPr>
        <sz val="9"/>
        <rFont val="Arial"/>
        <family val="2"/>
      </rPr>
      <t xml:space="preserve">TRANSPORTE COM CAMINHÃO BASCULANTE DE 14 M³ - RODOVIA EM REVESTIMENTO PRIMÁRIO - (DMT jazida
</t>
    </r>
    <r>
      <rPr>
        <sz val="9"/>
        <rFont val="Arial"/>
        <family val="2"/>
      </rPr>
      <t>de solo = 10km)</t>
    </r>
  </si>
  <si>
    <r>
      <rPr>
        <sz val="9"/>
        <rFont val="Arial"/>
        <family val="2"/>
      </rPr>
      <t>TRANSPORTE COM CAMINHÃO BASCULANTE DE 14 M³ - RODOVIA PAVIMENTADA - (DMT jazida de solo = 15km)</t>
    </r>
  </si>
  <si>
    <r>
      <rPr>
        <sz val="9"/>
        <rFont val="Arial"/>
        <family val="2"/>
      </rPr>
      <t>EXECUÇÃO  DE  PAVIMENTO  EM  PISO  INTERTRAVADO,  DE  CONCRETO  35  MPA,  ESPESSURA  8  CM,  TIPOS: RAQUETE,   RETANGULAR,   SEXTAVADO   E   16   FACES,   COM   REJUNTE   EM   PÓ-DE-PEDRA    -   EXCLUSIVE FORNECIMENTO DE BLOQUETE</t>
    </r>
  </si>
  <si>
    <r>
      <rPr>
        <sz val="8"/>
        <rFont val="Arial"/>
        <family val="2"/>
      </rPr>
      <t>IROR. 03 (PIS CONC)</t>
    </r>
  </si>
  <si>
    <r>
      <rPr>
        <sz val="9"/>
        <rFont val="Arial"/>
        <family val="2"/>
      </rPr>
      <t xml:space="preserve">TRANSPORTE  COM  CAMINHÃO  CARROCERIA  COM  CAPACIDADE  DE  11  T  E  COM  GUINDAUTO  DE  45  T.M  -
</t>
    </r>
    <r>
      <rPr>
        <sz val="9"/>
        <rFont val="Arial"/>
        <family val="2"/>
      </rPr>
      <t>RODOVIA EM REVESTIMENTO PRIMÁRIO - (DMT (cidade-pólo) bloquete = 10km)</t>
    </r>
  </si>
  <si>
    <r>
      <rPr>
        <sz val="9"/>
        <rFont val="Arial"/>
        <family val="2"/>
      </rPr>
      <t xml:space="preserve">TRANSPORTE  COM  CAMINHÃO  CARROCERIA  COM  CAPACIDADE  DE  11  T  E  COM  GUINDAUTO  DE  45  T.M  -
</t>
    </r>
    <r>
      <rPr>
        <sz val="9"/>
        <rFont val="Arial"/>
        <family val="2"/>
      </rPr>
      <t>RODOVIA PAVIMENTADA - (DMT (cidade-pólo) bloquete = 70km)</t>
    </r>
  </si>
  <si>
    <r>
      <rPr>
        <sz val="9"/>
        <rFont val="Arial"/>
        <family val="2"/>
      </rPr>
      <t xml:space="preserve">TRANSPORTE  COM  CAMINHÃO  BASCULANTE  DE  14  M³  -  RODOVIA  EM  REVESTIMENTO  PRIMÁRIO  -  (DMT
</t>
    </r>
    <r>
      <rPr>
        <sz val="9"/>
        <rFont val="Arial"/>
        <family val="2"/>
      </rPr>
      <t>(cidade-pólo) pó-de-pedra =  10km)</t>
    </r>
  </si>
  <si>
    <r>
      <rPr>
        <sz val="9"/>
        <rFont val="Arial"/>
        <family val="2"/>
      </rPr>
      <t xml:space="preserve">TRANSPORTE  COM CAMINHÃO  BASCULANTE  DE  14  M³ -  RODOVIA  PAVIMENTADA  - (DMT  (cidade-pólo)  pó-de-
</t>
    </r>
    <r>
      <rPr>
        <sz val="9"/>
        <rFont val="Arial"/>
        <family val="2"/>
      </rPr>
      <t>pedra =  70km)</t>
    </r>
  </si>
  <si>
    <r>
      <rPr>
        <sz val="10"/>
        <rFont val="Arial"/>
        <family val="2"/>
      </rPr>
      <t>BLOQUETE</t>
    </r>
  </si>
  <si>
    <r>
      <rPr>
        <sz val="10"/>
        <rFont val="Arial"/>
        <family val="2"/>
      </rPr>
      <t>obM</t>
    </r>
  </si>
  <si>
    <r>
      <rPr>
        <sz val="9"/>
        <rFont val="Arial"/>
        <family val="2"/>
      </rPr>
      <t xml:space="preserve">FORNECIMENTO   DE   PAVIMENTO   INTERTRAVADO,   DE   CONCRETO   35   MPA,   ESPESSURA   8   CM,   TIPOS:
</t>
    </r>
    <r>
      <rPr>
        <sz val="9"/>
        <rFont val="Arial"/>
        <family val="2"/>
      </rPr>
      <t>RAQUETE, RETANGULAR, SEXTAVADO E 16 FACES</t>
    </r>
  </si>
  <si>
    <r>
      <rPr>
        <i/>
        <sz val="11"/>
        <rFont val="Arial"/>
        <family val="2"/>
      </rPr>
      <t>07.04</t>
    </r>
  </si>
  <si>
    <r>
      <rPr>
        <i/>
        <sz val="11"/>
        <rFont val="Arial"/>
        <family val="2"/>
      </rPr>
      <t>DRENAGEM</t>
    </r>
  </si>
  <si>
    <r>
      <rPr>
        <sz val="9"/>
        <rFont val="Arial"/>
        <family val="2"/>
      </rPr>
      <t>MEIO-FIO DE CONCRETO - MFC 05 - AREIA E BRITA COMERCIAIS - FÔRMA DE MADEIRA</t>
    </r>
  </si>
  <si>
    <r>
      <rPr>
        <sz val="10"/>
        <rFont val="Arial"/>
        <family val="2"/>
      </rPr>
      <t>M</t>
    </r>
  </si>
  <si>
    <r>
      <rPr>
        <sz val="8"/>
        <rFont val="Arial"/>
        <family val="2"/>
      </rPr>
      <t xml:space="preserve">IROR. 04
</t>
    </r>
    <r>
      <rPr>
        <sz val="8"/>
        <rFont val="Arial"/>
        <family val="2"/>
      </rPr>
      <t>(DRENAGEM)</t>
    </r>
  </si>
  <si>
    <r>
      <rPr>
        <i/>
        <sz val="11"/>
        <rFont val="Arial"/>
        <family val="2"/>
      </rPr>
      <t>07.05</t>
    </r>
  </si>
  <si>
    <r>
      <rPr>
        <i/>
        <sz val="11"/>
        <rFont val="Arial"/>
        <family val="2"/>
      </rPr>
      <t>SINALIZAÇÃO HORIZONTAL E VERTICAL</t>
    </r>
  </si>
  <si>
    <r>
      <rPr>
        <sz val="9"/>
        <rFont val="Arial"/>
        <family val="2"/>
      </rPr>
      <t xml:space="preserve">PLACA   DE   REGULAMENTAÇÃO   EM   AÇO   D   =   0,60   M   -   PELÍCULA   RETRORREFLETIVA   TIPO   I   +   SI   -
</t>
    </r>
    <r>
      <rPr>
        <sz val="9"/>
        <rFont val="Arial"/>
        <family val="2"/>
      </rPr>
      <t>FORNECIMENTO E IMPLANTAÇÃO</t>
    </r>
  </si>
  <si>
    <r>
      <rPr>
        <sz val="10"/>
        <rFont val="Arial"/>
        <family val="2"/>
      </rPr>
      <t>UN</t>
    </r>
  </si>
  <si>
    <r>
      <rPr>
        <sz val="8"/>
        <rFont val="Arial"/>
        <family val="2"/>
      </rPr>
      <t xml:space="preserve">IROR. 06
</t>
    </r>
    <r>
      <rPr>
        <sz val="8"/>
        <rFont val="Arial"/>
        <family val="2"/>
      </rPr>
      <t>(SIN VERT)</t>
    </r>
  </si>
  <si>
    <r>
      <rPr>
        <sz val="9"/>
        <rFont val="Arial"/>
        <family val="2"/>
      </rPr>
      <t xml:space="preserve">SUPORTE  METÁLICO  GALVANIZADO  PARA  PLACA  DE  ADVERTÊNCIA  OU  REGULAMENTAÇÃO  -  LADO  OU
</t>
    </r>
    <r>
      <rPr>
        <sz val="9"/>
        <rFont val="Arial"/>
        <family val="2"/>
      </rPr>
      <t>DIÂMETRO DE 0,60 M - FORNECIMENTO E IMPLANTAÇÃO</t>
    </r>
  </si>
  <si>
    <r>
      <rPr>
        <i/>
        <sz val="11"/>
        <rFont val="Arial"/>
        <family val="2"/>
      </rPr>
      <t>07.06</t>
    </r>
  </si>
  <si>
    <r>
      <rPr>
        <i/>
        <sz val="11"/>
        <rFont val="Arial"/>
        <family val="2"/>
      </rPr>
      <t>SERVIÇOS COMPLEMENTARES</t>
    </r>
  </si>
  <si>
    <r>
      <rPr>
        <sz val="10"/>
        <rFont val="Arial"/>
        <family val="2"/>
      </rPr>
      <t>CPU-07</t>
    </r>
  </si>
  <si>
    <r>
      <rPr>
        <sz val="9"/>
        <rFont val="Arial"/>
        <family val="2"/>
      </rPr>
      <t xml:space="preserve">LEVANTAMENTO  DE  TAMPÃO  DE  POÇO  DE  VISITA,  INCLUINDO  RETIRADA  E  ACRESCIMO  DE  PISO  EM
</t>
    </r>
    <r>
      <rPr>
        <sz val="9"/>
        <rFont val="Arial"/>
        <family val="2"/>
      </rPr>
      <t>CONCRETO ARMADO, E=6CM, COM ABERTURA CIRCULAR DE 600 MM PARA TAMPÃO</t>
    </r>
  </si>
  <si>
    <r>
      <rPr>
        <sz val="8"/>
        <rFont val="Arial"/>
        <family val="2"/>
      </rPr>
      <t xml:space="preserve">IROR. 11
</t>
    </r>
    <r>
      <rPr>
        <sz val="8"/>
        <rFont val="Arial"/>
        <family val="2"/>
      </rPr>
      <t>(CONSERV)</t>
    </r>
  </si>
  <si>
    <r>
      <rPr>
        <sz val="10"/>
        <rFont val="Arial"/>
        <family val="2"/>
      </rPr>
      <t>CPU-09</t>
    </r>
  </si>
  <si>
    <r>
      <rPr>
        <sz val="9"/>
        <rFont val="Arial"/>
        <family val="2"/>
      </rPr>
      <t>RECUPERAÇÃO DO RAMAL PREDIAL DANIFICADO COM FORNECIMENTO DE MATERIAL HIDRÁULICO</t>
    </r>
  </si>
  <si>
    <r>
      <rPr>
        <b/>
        <sz val="11"/>
        <rFont val="Arial"/>
        <family val="2"/>
      </rPr>
      <t>TOTAL GERAL (R$)</t>
    </r>
  </si>
  <si>
    <r>
      <rPr>
        <b/>
        <sz val="8"/>
        <rFont val="Arial"/>
        <family val="2"/>
      </rPr>
      <t xml:space="preserve">73847/004                       AUX               ALUGUEL CONTAINER PARA ESCRITÓRIO/DEPÓSITO C/ BANHEIRO OU ALUGUEL DE CASA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SINAPI JUN-2013 - CÓDIGO 73847/004</t>
    </r>
  </si>
  <si>
    <r>
      <rPr>
        <b/>
        <sz val="8"/>
        <rFont val="Arial"/>
        <family val="2"/>
      </rPr>
      <t>MÊS</t>
    </r>
  </si>
  <si>
    <r>
      <rPr>
        <sz val="8"/>
        <color rgb="FFFF0000"/>
        <rFont val="Arial"/>
        <family val="2"/>
      </rPr>
      <t>Código</t>
    </r>
  </si>
  <si>
    <r>
      <rPr>
        <sz val="8"/>
        <color rgb="FFFF0000"/>
        <rFont val="Arial"/>
        <family val="2"/>
      </rPr>
      <t>Tipo</t>
    </r>
  </si>
  <si>
    <r>
      <rPr>
        <sz val="8"/>
        <color rgb="FFFF0000"/>
        <rFont val="Arial"/>
        <family val="2"/>
      </rPr>
      <t>Grupo</t>
    </r>
  </si>
  <si>
    <r>
      <rPr>
        <sz val="7"/>
        <color rgb="FFFF0000"/>
        <rFont val="Arial"/>
        <family val="2"/>
      </rPr>
      <t>Descrição</t>
    </r>
  </si>
  <si>
    <r>
      <rPr>
        <sz val="8"/>
        <color rgb="FFFF0000"/>
        <rFont val="Arial"/>
        <family val="2"/>
      </rPr>
      <t>Und.</t>
    </r>
  </si>
  <si>
    <r>
      <rPr>
        <sz val="8"/>
        <color rgb="FFFF0000"/>
        <rFont val="Arial"/>
        <family val="2"/>
      </rPr>
      <t>Quant.</t>
    </r>
  </si>
  <si>
    <r>
      <rPr>
        <sz val="8"/>
        <color rgb="FFFF0000"/>
        <rFont val="Arial"/>
        <family val="2"/>
      </rPr>
      <t>Produt.</t>
    </r>
  </si>
  <si>
    <r>
      <rPr>
        <sz val="8"/>
        <color rgb="FFFF0000"/>
        <rFont val="Arial"/>
        <family val="2"/>
      </rPr>
      <t>Improd.</t>
    </r>
  </si>
  <si>
    <r>
      <rPr>
        <sz val="8"/>
        <color rgb="FFFF0000"/>
        <rFont val="Arial"/>
        <family val="2"/>
      </rPr>
      <t>C.Prod.</t>
    </r>
  </si>
  <si>
    <r>
      <rPr>
        <sz val="8"/>
        <color rgb="FFFF0000"/>
        <rFont val="Arial"/>
        <family val="2"/>
      </rPr>
      <t>C.Impr.</t>
    </r>
  </si>
  <si>
    <r>
      <rPr>
        <sz val="8"/>
        <color rgb="FFFF0000"/>
        <rFont val="Arial"/>
        <family val="2"/>
      </rPr>
      <t>S.Total(R$)</t>
    </r>
  </si>
  <si>
    <r>
      <rPr>
        <sz val="8"/>
        <rFont val="Arial"/>
        <family val="2"/>
      </rPr>
      <t>Insumo SINAPI</t>
    </r>
  </si>
  <si>
    <r>
      <rPr>
        <sz val="8"/>
        <rFont val="Arial"/>
        <family val="2"/>
      </rPr>
      <t>ISS</t>
    </r>
  </si>
  <si>
    <r>
      <rPr>
        <sz val="7"/>
        <rFont val="Arial"/>
        <family val="2"/>
      </rPr>
      <t>DUCHA / CHUVEIRO PLASTICO SIMPLES, 5 '', BRANCO, PARA ACOPLAR EM HASTE 1/2 ", AGUA FRIA</t>
    </r>
  </si>
  <si>
    <r>
      <rPr>
        <sz val="8"/>
        <rFont val="Arial"/>
        <family val="2"/>
      </rPr>
      <t>UN</t>
    </r>
  </si>
  <si>
    <r>
      <rPr>
        <sz val="7"/>
        <rFont val="Arial"/>
        <family val="2"/>
      </rPr>
      <t>BACIA SANITARIA (VASO) CONVENCIONAL, DE LOUCA BRANCA, SIFAO APARENTE, SAIDA VERTICAL (SEM ASSENTO)</t>
    </r>
  </si>
  <si>
    <r>
      <rPr>
        <sz val="7"/>
        <rFont val="Arial"/>
        <family val="2"/>
      </rPr>
      <t>LAVATORIO DE LOUCA BRANCA, SUSPENSO (SEM COLUNA), DIMENSOES *40 X 30* CM</t>
    </r>
  </si>
  <si>
    <r>
      <rPr>
        <sz val="7"/>
        <rFont val="Arial"/>
        <family val="2"/>
      </rPr>
      <t>MICTORIO INDIVIDUAL, SIFONADO, DE LOUCA BRANCA, SEM COMPLEMENTOS</t>
    </r>
  </si>
  <si>
    <r>
      <rPr>
        <sz val="7"/>
        <rFont val="Arial"/>
        <family val="2"/>
      </rPr>
      <t xml:space="preserve">LOCACAO DE CONTAINER 2,30 X 6,00 M, ALT. 2,50 M, COM 1 SANITARIO, PARA ESCRITORIO, COMPLETO, SEM
</t>
    </r>
    <r>
      <rPr>
        <sz val="7"/>
        <rFont val="Arial"/>
        <family val="2"/>
      </rPr>
      <t>DIVISORIAS INTERNAS (NAO INCLUI MOBILIZACAO/DESMOBILIZACAO)</t>
    </r>
  </si>
  <si>
    <r>
      <rPr>
        <sz val="8"/>
        <rFont val="Arial"/>
        <family val="2"/>
      </rPr>
      <t>MES</t>
    </r>
  </si>
  <si>
    <r>
      <rPr>
        <sz val="7"/>
        <rFont val="Arial"/>
        <family val="2"/>
      </rPr>
      <t xml:space="preserve">ENERGIA ELETRICA COMERCIAL, BAIXA TENSAO, RELATIVA AO CONSUMO DE ATE 100 KWH, INCLUINDO ICMS,
</t>
    </r>
    <r>
      <rPr>
        <sz val="7"/>
        <rFont val="Arial"/>
        <family val="2"/>
      </rPr>
      <t>PIS/PASEP E COFINS</t>
    </r>
  </si>
  <si>
    <r>
      <rPr>
        <sz val="8"/>
        <rFont val="Arial"/>
        <family val="2"/>
      </rPr>
      <t>KWH</t>
    </r>
  </si>
  <si>
    <r>
      <rPr>
        <sz val="7"/>
        <rFont val="Arial"/>
        <family val="2"/>
      </rPr>
      <t>TARIFA "A" ENTRE  0 E 20M3 FORNECIMENTO  D'AGUA</t>
    </r>
  </si>
  <si>
    <r>
      <rPr>
        <sz val="8"/>
        <rFont val="Arial"/>
        <family val="2"/>
      </rPr>
      <t>M3</t>
    </r>
  </si>
  <si>
    <r>
      <rPr>
        <b/>
        <sz val="8"/>
        <rFont val="Arial"/>
        <family val="2"/>
      </rPr>
      <t xml:space="preserve">TRANSP-3                     COMP              MOBILIZAÇÃO E DESMOBILIZAÇÃO - TRANSPORTE COM CAVALO MECÂNICO DOS EQUIPAMENTOS PESADOS - RODOVIA PAVIMENTADA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Composição baseado na composição SICRO</t>
    </r>
  </si>
  <si>
    <r>
      <rPr>
        <b/>
        <sz val="8"/>
        <rFont val="Arial"/>
        <family val="2"/>
      </rPr>
      <t>TONxKM</t>
    </r>
  </si>
  <si>
    <r>
      <rPr>
        <sz val="8"/>
        <rFont val="Arial"/>
        <family val="2"/>
      </rPr>
      <t>Serv SICRO</t>
    </r>
  </si>
  <si>
    <r>
      <rPr>
        <sz val="8"/>
        <rFont val="Arial"/>
        <family val="2"/>
      </rPr>
      <t>SC</t>
    </r>
  </si>
  <si>
    <r>
      <rPr>
        <sz val="7"/>
        <rFont val="Arial"/>
        <family val="2"/>
      </rPr>
      <t>TRANSPORTE COM CAVALO MECÂNICO COM SEMIRREBOQUE COM CAPACIDADE DE 30 T - RODOVIA PAVIMENTADA</t>
    </r>
  </si>
  <si>
    <r>
      <rPr>
        <sz val="8"/>
        <rFont val="Arial"/>
        <family val="2"/>
      </rPr>
      <t>TKM</t>
    </r>
  </si>
  <si>
    <r>
      <rPr>
        <b/>
        <sz val="8"/>
        <rFont val="Arial"/>
        <family val="2"/>
      </rPr>
      <t xml:space="preserve">TRANSP-4                     COMP              MOBILIZAÇÃO E DESMOBILIZAÇÃO - TRANSPORTE COM CAVALO MECÂNICO DOS EQUIPAMENTOS PESADOS - RODOVIA REVESTIMENTO PRIMÁRIO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Composição baseado na composição SICRO</t>
    </r>
  </si>
  <si>
    <r>
      <rPr>
        <sz val="7"/>
        <rFont val="Arial"/>
        <family val="2"/>
      </rPr>
      <t xml:space="preserve">TRANSPORTE COM CAVALO MECÂNICO COM SEMIRREBOQUE COM CAPACIDADE DE 30 T - RODOVIA EM
</t>
    </r>
    <r>
      <rPr>
        <sz val="7"/>
        <rFont val="Arial"/>
        <family val="2"/>
      </rPr>
      <t>REVESTIMENTO PRIMÁRIO</t>
    </r>
  </si>
  <si>
    <r>
      <rPr>
        <b/>
        <sz val="8"/>
        <rFont val="Arial"/>
        <family val="2"/>
      </rPr>
      <t>UNID</t>
    </r>
  </si>
  <si>
    <r>
      <rPr>
        <sz val="8"/>
        <color rgb="FFFF0000"/>
        <rFont val="Arial"/>
        <family val="2"/>
      </rPr>
      <t>Insumo</t>
    </r>
  </si>
  <si>
    <r>
      <rPr>
        <sz val="7"/>
        <rFont val="Arial"/>
        <family val="2"/>
      </rPr>
      <t xml:space="preserve">SARRAFO NAO APARELHADO *2,5 X 7* CM, EM MACARANDUBA/MASSARANDUBA, ANGELIM, PEROBA-ROSA OU
</t>
    </r>
    <r>
      <rPr>
        <sz val="7"/>
        <rFont val="Arial"/>
        <family val="2"/>
      </rPr>
      <t>EQUIVALENTE DA REGIAO - BRUTA</t>
    </r>
  </si>
  <si>
    <r>
      <rPr>
        <sz val="8"/>
        <rFont val="Arial"/>
        <family val="2"/>
      </rPr>
      <t>M</t>
    </r>
  </si>
  <si>
    <r>
      <rPr>
        <sz val="7"/>
        <rFont val="Arial"/>
        <family val="2"/>
      </rPr>
      <t>PONTALETE *7,5 X 7,5* CM EM PINUS, MISTA OU EQUIVALENTE DA REGIAO - BRUTA</t>
    </r>
  </si>
  <si>
    <r>
      <rPr>
        <sz val="7"/>
        <rFont val="Arial"/>
        <family val="2"/>
      </rPr>
      <t xml:space="preserve">PLACA DE OBRA (PARA CONSTRUCAO CIVIL) EM CHAPA GALVANIZADA *N. 22*, ADESIVADA, DE *2,4 X 1,2* M (SEM
</t>
    </r>
    <r>
      <rPr>
        <sz val="7"/>
        <rFont val="Arial"/>
        <family val="2"/>
      </rPr>
      <t>POSTES PARA FIXACAO)</t>
    </r>
  </si>
  <si>
    <r>
      <rPr>
        <sz val="8"/>
        <rFont val="Arial"/>
        <family val="2"/>
      </rPr>
      <t>M2</t>
    </r>
  </si>
  <si>
    <r>
      <rPr>
        <sz val="7"/>
        <rFont val="Arial"/>
        <family val="2"/>
      </rPr>
      <t>PREGO DE ACO POLIDO COM CABECA 18 X 30 (2 3/4 X 10)</t>
    </r>
  </si>
  <si>
    <r>
      <rPr>
        <sz val="8"/>
        <rFont val="Arial"/>
        <family val="2"/>
      </rPr>
      <t>KG</t>
    </r>
  </si>
  <si>
    <r>
      <rPr>
        <sz val="8"/>
        <rFont val="Arial"/>
        <family val="2"/>
      </rPr>
      <t>Serv SINAPI</t>
    </r>
  </si>
  <si>
    <r>
      <rPr>
        <sz val="8"/>
        <rFont val="Arial"/>
        <family val="2"/>
      </rPr>
      <t>SS</t>
    </r>
  </si>
  <si>
    <r>
      <rPr>
        <sz val="7"/>
        <rFont val="Arial"/>
        <family val="2"/>
      </rPr>
      <t>CARPINTEIRO DE FORMAS COM ENCARGOS COMPLEMENTARES</t>
    </r>
  </si>
  <si>
    <r>
      <rPr>
        <sz val="8"/>
        <rFont val="Arial"/>
        <family val="2"/>
      </rPr>
      <t>H</t>
    </r>
  </si>
  <si>
    <r>
      <rPr>
        <sz val="7"/>
        <rFont val="Arial"/>
        <family val="2"/>
      </rPr>
      <t>SERVENTE COM ENCARGOS COMPLEMENTARES</t>
    </r>
  </si>
  <si>
    <r>
      <rPr>
        <sz val="7"/>
        <rFont val="Arial"/>
        <family val="2"/>
      </rPr>
      <t xml:space="preserve">CONCRETO MAGRO PARA LASTRO, TRAÇO 1:4,5:4,5 (EM MASSA SECA DE CIMENTO/ AREIA MÉDIA/ BRITA 1) -
</t>
    </r>
    <r>
      <rPr>
        <sz val="7"/>
        <rFont val="Arial"/>
        <family val="2"/>
      </rPr>
      <t>PREPARO MECÂNICO COM BETONEIRA 400 L. AF_05/2021</t>
    </r>
  </si>
  <si>
    <r>
      <rPr>
        <b/>
        <sz val="8"/>
        <rFont val="Arial"/>
        <family val="2"/>
      </rPr>
      <t xml:space="preserve">CPU-04                       COMP              PROJETO EXECUTIVO DE PAVIMENTAÇÃO INCLUSO TOPOGRAFIA, ENSAIOS TECNOLÓGICOS DAS JAZIDAS, ACOMPANHAMENTO TÉCNICO PARA AS LICENÇAS OBRIGATÓRIAS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EDITAL Nº 23-2023_PE_SRP - Pavimentação Asfáltica - CBUQ - 6ª SR E SUDECAP 62.03.08</t>
    </r>
  </si>
  <si>
    <r>
      <rPr>
        <b/>
        <sz val="8"/>
        <rFont val="Arial"/>
        <family val="2"/>
      </rPr>
      <t>M2</t>
    </r>
  </si>
  <si>
    <r>
      <rPr>
        <sz val="8"/>
        <rFont val="Arial"/>
        <family val="2"/>
      </rPr>
      <t>P8065.1</t>
    </r>
  </si>
  <si>
    <r>
      <rPr>
        <sz val="8"/>
        <rFont val="Arial"/>
        <family val="2"/>
      </rPr>
      <t>Insumo SICRO</t>
    </r>
  </si>
  <si>
    <r>
      <rPr>
        <sz val="8"/>
        <rFont val="Arial"/>
        <family val="2"/>
      </rPr>
      <t>ISC</t>
    </r>
  </si>
  <si>
    <r>
      <rPr>
        <sz val="7"/>
        <rFont val="Arial"/>
        <family val="2"/>
      </rPr>
      <t>ENGENHEIRO DE PROJETOS JÚNIOR - (elaboração de projeto executivo)</t>
    </r>
  </si>
  <si>
    <r>
      <rPr>
        <sz val="7"/>
        <rFont val="Arial"/>
        <family val="2"/>
      </rPr>
      <t>TOPOGRAFO COM ENCARGOS COMPLEMENTARES - (levantamentos de campo)</t>
    </r>
  </si>
  <si>
    <r>
      <rPr>
        <sz val="7"/>
        <rFont val="Arial"/>
        <family val="2"/>
      </rPr>
      <t>AUXILIAR DE TOPÓGRAFO COM ENCARGOS COMPLEMENTARES - (levantamentos de campo- 2 profissionais)</t>
    </r>
  </si>
  <si>
    <r>
      <rPr>
        <sz val="8"/>
        <rFont val="Arial"/>
        <family val="2"/>
      </rPr>
      <t>B8958.2</t>
    </r>
  </si>
  <si>
    <r>
      <rPr>
        <sz val="7"/>
        <rFont val="Arial"/>
        <family val="2"/>
      </rPr>
      <t>EQUIPAMENTOS DE TOPOGRAFIA - (levantamentos de campo)</t>
    </r>
  </si>
  <si>
    <r>
      <rPr>
        <sz val="8"/>
        <rFont val="Arial"/>
        <family val="2"/>
      </rPr>
      <t>DIA</t>
    </r>
  </si>
  <si>
    <r>
      <rPr>
        <sz val="7"/>
        <rFont val="Arial"/>
        <family val="2"/>
      </rPr>
      <t>DESENHISTA PROJETISTA COM ENCARGOS COMPLEMENTARES - (elaboração de projeto executivo)</t>
    </r>
  </si>
  <si>
    <r>
      <rPr>
        <sz val="7"/>
        <rFont val="Arial"/>
        <family val="2"/>
      </rPr>
      <t>TÉCNICO DE LABORATÓRIO COM ENCARGOS COMPLEMENTARES</t>
    </r>
  </si>
  <si>
    <r>
      <rPr>
        <sz val="8"/>
        <rFont val="Arial"/>
        <family val="2"/>
      </rPr>
      <t>B8957.2</t>
    </r>
  </si>
  <si>
    <r>
      <rPr>
        <sz val="8"/>
        <rFont val="Arial"/>
        <family val="2"/>
      </rPr>
      <t>GRAF</t>
    </r>
  </si>
  <si>
    <r>
      <rPr>
        <sz val="8"/>
        <rFont val="Arial"/>
        <family val="2"/>
      </rPr>
      <t>P8057.1</t>
    </r>
  </si>
  <si>
    <r>
      <rPr>
        <sz val="8"/>
        <rFont val="Arial"/>
        <family val="2"/>
      </rPr>
      <t>Cotação</t>
    </r>
  </si>
  <si>
    <r>
      <rPr>
        <sz val="8"/>
        <rFont val="Arial"/>
        <family val="2"/>
      </rPr>
      <t>CE</t>
    </r>
  </si>
  <si>
    <r>
      <rPr>
        <sz val="8"/>
        <rFont val="Arial"/>
        <family val="2"/>
      </rPr>
      <t>UNID</t>
    </r>
  </si>
  <si>
    <r>
      <rPr>
        <sz val="8"/>
        <color rgb="FF0000FF"/>
        <rFont val="Arial"/>
        <family val="2"/>
      </rPr>
      <t>CUSTO PARA ELABORAR 1 KM DE PROJETO=</t>
    </r>
  </si>
  <si>
    <r>
      <rPr>
        <sz val="8"/>
        <color rgb="FF0000FF"/>
        <rFont val="Arial"/>
        <family val="2"/>
      </rPr>
      <t>CUSTO PARA ELABORAR 1 M2 DE PROJETO=</t>
    </r>
  </si>
  <si>
    <r>
      <rPr>
        <b/>
        <sz val="8"/>
        <rFont val="Arial"/>
        <family val="2"/>
      </rPr>
      <t xml:space="preserve">UNID
</t>
    </r>
    <r>
      <rPr>
        <b/>
        <sz val="8"/>
        <rFont val="Arial"/>
        <family val="2"/>
      </rPr>
      <t>100 UNID=</t>
    </r>
  </si>
  <si>
    <r>
      <rPr>
        <b/>
        <sz val="8"/>
        <rFont val="Arial"/>
        <family val="2"/>
      </rPr>
      <t xml:space="preserve">2.753,91
</t>
    </r>
    <r>
      <rPr>
        <b/>
        <sz val="8"/>
        <rFont val="Arial"/>
        <family val="2"/>
      </rPr>
      <t>275.391,92</t>
    </r>
  </si>
  <si>
    <r>
      <rPr>
        <sz val="7"/>
        <rFont val="Arial"/>
        <family val="2"/>
      </rPr>
      <t>ENGENHEIRO CIVIL DE OBRA JUNIOR COM ENCARGOS COMPLEMENTARES - (acompanhamento)</t>
    </r>
  </si>
  <si>
    <r>
      <rPr>
        <sz val="8"/>
        <rFont val="Arial"/>
        <family val="2"/>
      </rPr>
      <t>E8889.1</t>
    </r>
  </si>
  <si>
    <r>
      <rPr>
        <sz val="8"/>
        <rFont val="Arial"/>
        <family val="2"/>
      </rPr>
      <t>MÊS</t>
    </r>
  </si>
  <si>
    <r>
      <rPr>
        <sz val="8"/>
        <rFont val="Arial"/>
        <family val="2"/>
      </rPr>
      <t>101460.1</t>
    </r>
  </si>
  <si>
    <r>
      <rPr>
        <sz val="7"/>
        <rFont val="Arial"/>
        <family val="2"/>
      </rPr>
      <t>VIGIA NOTURNO COM ENCARGOS COMPLEMENTARES</t>
    </r>
  </si>
  <si>
    <r>
      <rPr>
        <sz val="8"/>
        <rFont val="Arial"/>
        <family val="2"/>
      </rPr>
      <t>73847/004</t>
    </r>
  </si>
  <si>
    <r>
      <rPr>
        <sz val="8"/>
        <rFont val="Arial"/>
        <family val="2"/>
      </rPr>
      <t>CP</t>
    </r>
  </si>
  <si>
    <r>
      <rPr>
        <sz val="7"/>
        <rFont val="Arial"/>
        <family val="2"/>
      </rPr>
      <t>ALUGUEL CONTAINER PARA ESCRITÓRIO/DEPÓSITO C/ BANHEIRO OU ALUGUEL DE CASA</t>
    </r>
  </si>
  <si>
    <r>
      <rPr>
        <sz val="8"/>
        <rFont val="Arial"/>
        <family val="2"/>
      </rPr>
      <t>88284.1</t>
    </r>
  </si>
  <si>
    <r>
      <rPr>
        <sz val="7"/>
        <rFont val="Arial"/>
        <family val="2"/>
      </rPr>
      <t>MOTORISTA DE VEÍCULO LEVE COM ENCARGOS COMPLEMENTARES - (veículo da fiscalização)</t>
    </r>
  </si>
  <si>
    <r>
      <rPr>
        <sz val="7"/>
        <rFont val="Arial"/>
        <family val="2"/>
      </rPr>
      <t>TÉCNICO DE LABORATÓRIO E CAMPO DE CONSTRUÇÃO COM ENCARGOS COMPLEMENTARES</t>
    </r>
  </si>
  <si>
    <r>
      <rPr>
        <sz val="7"/>
        <rFont val="Arial"/>
        <family val="2"/>
      </rPr>
      <t>AUXILIAR DE LABORATORISTA DE SOLOS E DE CONCRETO COM ENCARGOS COMPLEMENTARES</t>
    </r>
  </si>
  <si>
    <r>
      <rPr>
        <sz val="8"/>
        <color rgb="FF0000FF"/>
        <rFont val="Arial"/>
        <family val="2"/>
      </rPr>
      <t>CUSTO PARA ACOMPANHAR 1 SEMANA DE VIA PAVIMENTADA=</t>
    </r>
  </si>
  <si>
    <r>
      <rPr>
        <sz val="8"/>
        <color rgb="FF0000FF"/>
        <rFont val="Arial"/>
        <family val="2"/>
      </rPr>
      <t>CUSTO PARA ACOMPANHAR 1 M2 DE VIA PAVIMENTADA=</t>
    </r>
  </si>
  <si>
    <r>
      <rPr>
        <b/>
        <sz val="8"/>
        <rFont val="Arial"/>
        <family val="2"/>
      </rPr>
      <t>M3</t>
    </r>
  </si>
  <si>
    <r>
      <rPr>
        <sz val="8"/>
        <rFont val="Arial"/>
        <family val="2"/>
      </rPr>
      <t>C2840</t>
    </r>
  </si>
  <si>
    <r>
      <rPr>
        <sz val="8"/>
        <rFont val="Arial"/>
        <family val="2"/>
      </rPr>
      <t>Serv SEINFRA</t>
    </r>
  </si>
  <si>
    <r>
      <rPr>
        <sz val="8"/>
        <rFont val="Arial"/>
        <family val="2"/>
      </rPr>
      <t>SF</t>
    </r>
  </si>
  <si>
    <r>
      <rPr>
        <sz val="7"/>
        <rFont val="Arial"/>
        <family val="2"/>
      </rPr>
      <t>INDENIZAÇÃO DE JAZIDA</t>
    </r>
  </si>
  <si>
    <r>
      <rPr>
        <b/>
        <sz val="8"/>
        <rFont val="Arial"/>
        <family val="2"/>
      </rPr>
      <t xml:space="preserve">78472                         COMP              SERVIÇOS TOPOGRÁFICOS PARA PAVIMENTAÇÃO, INCLUSIVE NOTA DE SERVIÇOS, ACOMPANHAMENTO E GREIDE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SINAPI JUN-2013 - CÓDIGO 78472</t>
    </r>
  </si>
  <si>
    <r>
      <rPr>
        <sz val="7"/>
        <rFont val="Arial"/>
        <family val="2"/>
      </rPr>
      <t>SARRAFO *2,5 X 10* CM EM PINUS, MISTA OU EQUIVALENTE DA REGIAO - BRUTA</t>
    </r>
  </si>
  <si>
    <r>
      <rPr>
        <sz val="7"/>
        <rFont val="Arial"/>
        <family val="2"/>
      </rPr>
      <t xml:space="preserve">CAMINHONETE CABINE SIMPLES COM MOTOR 1.6 FLEX, CÂMBIO MANUAL, POTÊNCIA 101/104 CV, 2 PORTAS - CHP
</t>
    </r>
    <r>
      <rPr>
        <sz val="7"/>
        <rFont val="Arial"/>
        <family val="2"/>
      </rPr>
      <t>DIURNO. AF_11/2015</t>
    </r>
  </si>
  <si>
    <r>
      <rPr>
        <sz val="8"/>
        <rFont val="Arial"/>
        <family val="2"/>
      </rPr>
      <t>CHP</t>
    </r>
  </si>
  <si>
    <r>
      <rPr>
        <sz val="7"/>
        <rFont val="Arial"/>
        <family val="2"/>
      </rPr>
      <t>AUXILIAR DE TOPÓGRAFO COM ENCARGOS COMPLEMENTARES</t>
    </r>
  </si>
  <si>
    <r>
      <rPr>
        <sz val="7"/>
        <rFont val="Arial"/>
        <family val="2"/>
      </rPr>
      <t>NIVELADOR COM ENCARGOS COMPLEMENTARES</t>
    </r>
  </si>
  <si>
    <r>
      <rPr>
        <sz val="7"/>
        <rFont val="Arial"/>
        <family val="2"/>
      </rPr>
      <t>DESENHISTA PROJETISTA COM ENCARGOS COMPLEMENTARES</t>
    </r>
  </si>
  <si>
    <r>
      <rPr>
        <b/>
        <sz val="8"/>
        <rFont val="Arial"/>
        <family val="2"/>
      </rPr>
      <t xml:space="preserve">BLOQUETE                    COMP              FORNECIMENTO DE PAVIMENTO INTERTRAVADO, DE CONCRETO 35 MPA, ESPESSURA 8 CM, TIPOS: RAQUETE, RETANGULAR, SEXTAVADO E 16 FACES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SINAPI FEV-2024 - CÓDIGO 92398</t>
    </r>
  </si>
  <si>
    <r>
      <rPr>
        <sz val="7"/>
        <rFont val="Arial"/>
        <family val="2"/>
      </rPr>
      <t xml:space="preserve">BLOQUETE/PISO INTERTRAVADO DE CONCRETO - MODELO ONDA/16
</t>
    </r>
    <r>
      <rPr>
        <sz val="7"/>
        <rFont val="Arial"/>
        <family val="2"/>
      </rPr>
      <t>FACES/RETANGULAR/TIJOLINHO/PAVER/HOLANDES/PARALELEPIPEDO, *22 CM X 11* CM, E = 8 CM, RESISTENCIA DE 35 MPA (NBR 9781), COR NATURAL</t>
    </r>
  </si>
  <si>
    <r>
      <rPr>
        <b/>
        <sz val="8"/>
        <rFont val="Arial"/>
        <family val="2"/>
      </rPr>
      <t xml:space="preserve">92398                         COMP              EXECUÇÃO DE PAVIMENTO EM PISO INTERTRAVADO, DE CONCRETO 35 MPA, ESPESSURA 8 CM, TIPOS: RAQUETE, RETANGULAR, SEXTAVADO E 16 FACES, COM REJUNTE
</t>
    </r>
    <r>
      <rPr>
        <b/>
        <sz val="8"/>
        <rFont val="Arial"/>
        <family val="2"/>
      </rPr>
      <t xml:space="preserve">EM PÓ-DE-PEDRA  - EXCLUSIVE FORNECIMENTO DE BLOQUETE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SINAPI FEV-2024 - CÓDIGO 92398</t>
    </r>
  </si>
  <si>
    <r>
      <rPr>
        <sz val="7"/>
        <rFont val="Arial"/>
        <family val="2"/>
      </rPr>
      <t xml:space="preserve">EXECUÇÃO DE PAVIMENTO EM PISO INTERTRAVADO, COM BLOCO RETANGULAR COR NATURAL DE 20 X 10 CM,
</t>
    </r>
    <r>
      <rPr>
        <sz val="7"/>
        <rFont val="Arial"/>
        <family val="2"/>
      </rPr>
      <t>ESPESSURA 8 CM. AF_10/2022</t>
    </r>
  </si>
  <si>
    <r>
      <rPr>
        <sz val="7"/>
        <rFont val="Arial"/>
        <family val="2"/>
      </rPr>
      <t>AREIA MEDIA - POSTO JAZIDA/FORNECEDOR (RETIRADO NA JAZIDA, SEM TRANSPORTE)</t>
    </r>
  </si>
  <si>
    <r>
      <rPr>
        <sz val="7"/>
        <rFont val="Arial"/>
        <family val="2"/>
      </rPr>
      <t>PO DE PEDRA (POSTO PEDREIRA/FORNECEDOR, SEM FRETE)</t>
    </r>
  </si>
  <si>
    <r>
      <rPr>
        <sz val="7"/>
        <rFont val="Arial"/>
        <family val="2"/>
      </rPr>
      <t xml:space="preserve">BLOQUETE/PISO INTERTRAVADO DE CONCRETO - MODELO ONDA/16 FACES/RETANGULAR/TIJOLINHO/PAVER/HOLANDES/PARALELEPIPEDO, *22 CM X 11* CM, E = 8 CM, RESISTENCIA DE
</t>
    </r>
    <r>
      <rPr>
        <sz val="7"/>
        <rFont val="Arial"/>
        <family val="2"/>
      </rPr>
      <t>35 MPA (NBR 9781), COR NATURAL</t>
    </r>
  </si>
  <si>
    <r>
      <rPr>
        <sz val="7"/>
        <rFont val="Arial"/>
        <family val="2"/>
      </rPr>
      <t>CALCETEIRO COM ENCARGOS COMPLEMENTARES</t>
    </r>
  </si>
  <si>
    <r>
      <rPr>
        <sz val="7"/>
        <rFont val="Arial"/>
        <family val="2"/>
      </rPr>
      <t xml:space="preserve">PLACA VIBRATÓRIA REVERSÍVEL COM MOTOR 4 TEMPOS A GASOLINA, FORÇA CENTRÍFUGA DE 25 KN (2500 KGF),
</t>
    </r>
    <r>
      <rPr>
        <sz val="7"/>
        <rFont val="Arial"/>
        <family val="2"/>
      </rPr>
      <t>POTÊNCIA 5,5 CV - CHP DIURNO. AF_08/2015</t>
    </r>
  </si>
  <si>
    <r>
      <rPr>
        <sz val="7"/>
        <rFont val="Arial"/>
        <family val="2"/>
      </rPr>
      <t xml:space="preserve">PLACA VIBRATÓRIA REVERSÍVEL COM MOTOR 4 TEMPOS A GASOLINA, FORÇA CENTRÍFUGA DE 25 KN (2500 KGF),
</t>
    </r>
    <r>
      <rPr>
        <sz val="7"/>
        <rFont val="Arial"/>
        <family val="2"/>
      </rPr>
      <t>POTÊNCIA 5,5 CV - CHI DIURNO. AF_08/2015</t>
    </r>
  </si>
  <si>
    <r>
      <rPr>
        <sz val="8"/>
        <rFont val="Arial"/>
        <family val="2"/>
      </rPr>
      <t>CHI</t>
    </r>
  </si>
  <si>
    <r>
      <rPr>
        <sz val="7"/>
        <rFont val="Arial"/>
        <family val="2"/>
      </rPr>
      <t>CORTADORA DE PISO COM MOTOR 4 TEMPOS A GASOLINA, POTÊNCIA DE 13 HP, COM DISCO DE CORTE DIAMANTADO SEGMENTADO PARA CONCRETO, DIÂMETRO DE 350 MM, FURO DE 1" (14 X 1") - CHP DIURNO. AF_08/2015</t>
    </r>
  </si>
  <si>
    <r>
      <rPr>
        <sz val="7"/>
        <rFont val="Arial"/>
        <family val="2"/>
      </rPr>
      <t xml:space="preserve">CORTADORA DE PISO COM MOTOR 4 TEMPOS A GASOLINA, POTÊNCIA DE 13 HP, COM DISCO DE CORTE DIAMANTADO SEGMENTADO PARA CONCRETO, DIÂMETRO DE 350 MM, FURO DE 1" (14 X 1") - CHI DIURNO.
</t>
    </r>
    <r>
      <rPr>
        <sz val="7"/>
        <rFont val="Arial"/>
        <family val="2"/>
      </rPr>
      <t>AF_08/2015</t>
    </r>
  </si>
  <si>
    <r>
      <rPr>
        <b/>
        <sz val="8"/>
        <rFont val="Arial"/>
        <family val="2"/>
      </rPr>
      <t xml:space="preserve">CPU-07                       COMP              LEVANTAMENTO DE TAMPÃO DE POÇO DE VISITA, INCLUINDO RETIRADA E ACRESCIMO DE PISO EM CONCRETO ARMADO, E=6CM, COM ABERTURA CIRCULAR DE 600 MM
</t>
    </r>
    <r>
      <rPr>
        <b/>
        <sz val="8"/>
        <rFont val="Arial"/>
        <family val="2"/>
      </rPr>
      <t xml:space="preserve">FONTE: </t>
    </r>
    <r>
      <rPr>
        <b/>
        <sz val="8"/>
        <color rgb="FFFF0000"/>
        <rFont val="Arial"/>
        <family val="2"/>
      </rPr>
      <t>EDITAL Nº 23-2023_PE_SRP - Pavimentação Asfáltica - CBUQ - 6ª SR</t>
    </r>
  </si>
  <si>
    <r>
      <rPr>
        <sz val="8"/>
        <rFont val="Arial"/>
        <family val="2"/>
      </rPr>
      <t>COT-003</t>
    </r>
  </si>
  <si>
    <r>
      <rPr>
        <sz val="7"/>
        <rFont val="Arial"/>
        <family val="2"/>
      </rPr>
      <t>LEVANTAMENTO OU REBAIXAMENTO DE TAMPÃO DE POÇO DE VISITA</t>
    </r>
  </si>
  <si>
    <r>
      <rPr>
        <b/>
        <sz val="8"/>
        <rFont val="Arial"/>
        <family val="2"/>
      </rPr>
      <t>M</t>
    </r>
  </si>
  <si>
    <r>
      <rPr>
        <sz val="7"/>
        <rFont val="Arial"/>
        <family val="2"/>
      </rPr>
      <t>ENCANADOR OU BOMBEIRO HIDRÁULICO COM ENCARGOS COMPLEMENTARES</t>
    </r>
  </si>
  <si>
    <r>
      <rPr>
        <sz val="7"/>
        <rFont val="Arial"/>
        <family val="2"/>
      </rPr>
      <t>TUBO PVC, SOLDAVEL, DE 20 MM, AGUA FRIA (NBR-5648)</t>
    </r>
  </si>
  <si>
    <r>
      <rPr>
        <sz val="8"/>
        <rFont val="Arial"/>
        <family val="2"/>
      </rPr>
      <t>G0673</t>
    </r>
  </si>
  <si>
    <r>
      <rPr>
        <sz val="8"/>
        <rFont val="Arial"/>
        <family val="2"/>
      </rPr>
      <t>Insumo SEINFRA</t>
    </r>
  </si>
  <si>
    <r>
      <rPr>
        <sz val="8"/>
        <rFont val="Arial"/>
        <family val="2"/>
      </rPr>
      <t>ISF</t>
    </r>
  </si>
  <si>
    <r>
      <rPr>
        <sz val="7"/>
        <rFont val="Arial"/>
        <family val="2"/>
      </rPr>
      <t xml:space="preserve">ARCO DE SERRA, COM SISTEMA RÁPIDO PARA TROCA DE LÂMINA E REGULAGEM DE TENSÃO
</t>
    </r>
    <r>
      <rPr>
        <sz val="7"/>
        <rFont val="Arial"/>
        <family val="2"/>
      </rPr>
      <t>REFERÊNCIA: 12”</t>
    </r>
  </si>
  <si>
    <r>
      <rPr>
        <sz val="7"/>
        <rFont val="Arial"/>
        <family val="2"/>
      </rPr>
      <t>LUVA SOLDAVEL COM ROSCA, PVC, 20 MM X 1/2", PARA AGUA FRIA PREDIAL</t>
    </r>
  </si>
  <si>
    <r>
      <rPr>
        <b/>
        <sz val="10"/>
        <rFont val="Arial"/>
        <family val="2"/>
      </rPr>
      <t>Equipamento</t>
    </r>
  </si>
  <si>
    <r>
      <rPr>
        <b/>
        <sz val="10"/>
        <rFont val="Arial"/>
        <family val="2"/>
      </rPr>
      <t>Quant.</t>
    </r>
  </si>
  <si>
    <r>
      <rPr>
        <b/>
        <sz val="10"/>
        <rFont val="Arial"/>
        <family val="2"/>
      </rPr>
      <t xml:space="preserve">Tipo de
</t>
    </r>
    <r>
      <rPr>
        <b/>
        <sz val="10"/>
        <rFont val="Arial"/>
        <family val="2"/>
      </rPr>
      <t>Mobilização</t>
    </r>
  </si>
  <si>
    <r>
      <rPr>
        <b/>
        <sz val="10"/>
        <rFont val="Arial"/>
        <family val="2"/>
      </rPr>
      <t>Taxa de Viagem (equipamento/ viagem)</t>
    </r>
  </si>
  <si>
    <r>
      <rPr>
        <b/>
        <sz val="10"/>
        <rFont val="Arial"/>
        <family val="2"/>
      </rPr>
      <t>Peso (ton)</t>
    </r>
  </si>
  <si>
    <r>
      <rPr>
        <b/>
        <sz val="10"/>
        <rFont val="Arial"/>
        <family val="2"/>
      </rPr>
      <t>Total x Peso (Ton)</t>
    </r>
  </si>
  <si>
    <r>
      <rPr>
        <sz val="10"/>
        <rFont val="Arial"/>
        <family val="2"/>
      </rPr>
      <t xml:space="preserve">Carregadeira de pneus com capacidade de 1,53
</t>
    </r>
    <r>
      <rPr>
        <sz val="10"/>
        <rFont val="Arial"/>
        <family val="2"/>
      </rPr>
      <t>m³ - 106 kW</t>
    </r>
  </si>
  <si>
    <r>
      <rPr>
        <sz val="10"/>
        <rFont val="Arial"/>
        <family val="2"/>
      </rPr>
      <t>Cavalo</t>
    </r>
  </si>
  <si>
    <r>
      <rPr>
        <sz val="10"/>
        <rFont val="Arial"/>
        <family val="2"/>
      </rPr>
      <t>Motoniveladora - 93 kW</t>
    </r>
  </si>
  <si>
    <r>
      <rPr>
        <sz val="10"/>
        <rFont val="Arial"/>
        <family val="2"/>
      </rPr>
      <t xml:space="preserve">Rolo compactador pé de carneiro vibratório
</t>
    </r>
    <r>
      <rPr>
        <sz val="10"/>
        <rFont val="Arial"/>
        <family val="2"/>
      </rPr>
      <t>autopropelido de 11,6 t - 82 kW</t>
    </r>
  </si>
  <si>
    <r>
      <rPr>
        <sz val="10"/>
        <rFont val="Arial"/>
        <family val="2"/>
      </rPr>
      <t xml:space="preserve">Rolo compactador de pneus autopropelido de 27 t
</t>
    </r>
    <r>
      <rPr>
        <sz val="10"/>
        <rFont val="Arial"/>
        <family val="2"/>
      </rPr>
      <t>- 85 kW</t>
    </r>
  </si>
  <si>
    <r>
      <rPr>
        <sz val="10"/>
        <rFont val="Arial"/>
        <family val="2"/>
      </rPr>
      <t>Trator de esteiras com lâmina - 74,5 kW</t>
    </r>
  </si>
  <si>
    <r>
      <rPr>
        <sz val="10"/>
        <rFont val="Arial"/>
        <family val="2"/>
      </rPr>
      <t>Trator agrícola - 77 kW</t>
    </r>
  </si>
  <si>
    <r>
      <rPr>
        <b/>
        <sz val="10"/>
        <rFont val="Arial"/>
        <family val="2"/>
      </rPr>
      <t>TOTAL (Equipamentos)</t>
    </r>
  </si>
  <si>
    <r>
      <rPr>
        <b/>
        <sz val="10"/>
        <rFont val="Arial"/>
        <family val="2"/>
      </rPr>
      <t>TOTAL (Ton)</t>
    </r>
  </si>
  <si>
    <r>
      <rPr>
        <b/>
        <sz val="7"/>
        <rFont val="Arial"/>
        <family val="2"/>
      </rPr>
      <t xml:space="preserve">Distância: Cidade Pólo a localidade beneficiada (até 100 km)
</t>
    </r>
    <r>
      <rPr>
        <b/>
        <sz val="7"/>
        <rFont val="Arial"/>
        <family val="2"/>
      </rPr>
      <t>DMT MÁXIMO DE ATÉ 200 KM (IDA E VOLTA)</t>
    </r>
  </si>
  <si>
    <r>
      <rPr>
        <b/>
        <sz val="10"/>
        <rFont val="Arial"/>
        <family val="2"/>
      </rPr>
      <t>ROTA A SER TRAÇADA</t>
    </r>
  </si>
  <si>
    <r>
      <rPr>
        <b/>
        <sz val="10"/>
        <rFont val="Arial"/>
        <family val="2"/>
      </rPr>
      <t>LOCAL A SER BENEFICIAD O</t>
    </r>
  </si>
  <si>
    <r>
      <rPr>
        <b/>
        <sz val="10"/>
        <rFont val="Arial"/>
        <family val="2"/>
      </rPr>
      <t>DISTÂNCIA MÁXIMA (KM)</t>
    </r>
  </si>
  <si>
    <r>
      <rPr>
        <b/>
        <sz val="10"/>
        <rFont val="Arial"/>
        <family val="2"/>
      </rPr>
      <t>RODOVIA PAVIMENTADA</t>
    </r>
  </si>
  <si>
    <r>
      <rPr>
        <b/>
        <sz val="10"/>
        <rFont val="Arial"/>
        <family val="2"/>
      </rPr>
      <t xml:space="preserve">RODOVIA REVEST.
</t>
    </r>
    <r>
      <rPr>
        <b/>
        <sz val="10"/>
        <rFont val="Arial"/>
        <family val="2"/>
      </rPr>
      <t>PRIMÁRIO</t>
    </r>
  </si>
  <si>
    <r>
      <rPr>
        <sz val="9"/>
        <rFont val="Arial"/>
        <family val="2"/>
      </rPr>
      <t>Capital da UF -&gt; Localidade</t>
    </r>
  </si>
  <si>
    <r>
      <rPr>
        <sz val="10"/>
        <rFont val="Arial"/>
        <family val="2"/>
      </rPr>
      <t>Localidade</t>
    </r>
  </si>
  <si>
    <r>
      <rPr>
        <sz val="9"/>
        <rFont val="Arial"/>
        <family val="2"/>
      </rPr>
      <t>Localidade -&gt; Capital da UF</t>
    </r>
  </si>
  <si>
    <r>
      <rPr>
        <sz val="10"/>
        <rFont val="Arial"/>
        <family val="2"/>
      </rPr>
      <t>Retorno</t>
    </r>
  </si>
  <si>
    <r>
      <rPr>
        <b/>
        <sz val="10"/>
        <rFont val="Arial"/>
        <family val="2"/>
      </rPr>
      <t>Total</t>
    </r>
  </si>
  <si>
    <r>
      <rPr>
        <b/>
        <sz val="9"/>
        <rFont val="Arial"/>
        <family val="2"/>
      </rPr>
      <t>QTD MUNICÍPIOS:</t>
    </r>
  </si>
  <si>
    <r>
      <rPr>
        <b/>
        <sz val="10"/>
        <rFont val="Arial"/>
        <family val="2"/>
      </rPr>
      <t>RODOVIA REVEST. PRIMÁRIO</t>
    </r>
  </si>
  <si>
    <r>
      <rPr>
        <b/>
        <sz val="10"/>
        <rFont val="Arial Narrow"/>
        <family val="2"/>
      </rPr>
      <t>Item</t>
    </r>
  </si>
  <si>
    <r>
      <rPr>
        <b/>
        <sz val="10"/>
        <rFont val="Arial Narrow"/>
        <family val="2"/>
      </rPr>
      <t>Descrição</t>
    </r>
    <r>
      <rPr>
        <sz val="10"/>
        <rFont val="Times New Roman"/>
        <family val="1"/>
      </rPr>
      <t xml:space="preserve"> </t>
    </r>
    <r>
      <rPr>
        <b/>
        <sz val="10"/>
        <rFont val="Arial Narrow"/>
        <family val="2"/>
      </rPr>
      <t>dos</t>
    </r>
    <r>
      <rPr>
        <sz val="10"/>
        <rFont val="Times New Roman"/>
        <family val="1"/>
      </rPr>
      <t xml:space="preserve"> </t>
    </r>
    <r>
      <rPr>
        <b/>
        <sz val="10"/>
        <rFont val="Arial Narrow"/>
        <family val="2"/>
      </rPr>
      <t>Serviços</t>
    </r>
  </si>
  <si>
    <r>
      <rPr>
        <b/>
        <sz val="10"/>
        <rFont val="Arial Narrow"/>
        <family val="2"/>
      </rPr>
      <t>ALÍQUOTA</t>
    </r>
  </si>
  <si>
    <r>
      <rPr>
        <b/>
        <sz val="10"/>
        <rFont val="Arial Narrow"/>
        <family val="2"/>
      </rPr>
      <t>%</t>
    </r>
  </si>
  <si>
    <r>
      <rPr>
        <b/>
        <sz val="11"/>
        <rFont val="Arial Narrow"/>
        <family val="2"/>
      </rPr>
      <t>ADMINISTRAÇÃO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CENTRAL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(AC)</t>
    </r>
  </si>
  <si>
    <r>
      <rPr>
        <b/>
        <sz val="11"/>
        <rFont val="Arial"/>
        <family val="2"/>
      </rPr>
      <t>AC =</t>
    </r>
  </si>
  <si>
    <r>
      <rPr>
        <b/>
        <sz val="11"/>
        <rFont val="Arial"/>
        <family val="2"/>
      </rPr>
      <t>Administração Central</t>
    </r>
  </si>
  <si>
    <r>
      <rPr>
        <b/>
        <sz val="11"/>
        <rFont val="Arial Narrow"/>
        <family val="2"/>
      </rPr>
      <t>SEGUROS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E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GARANTIAS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CONTRATUAIS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(S+G)</t>
    </r>
  </si>
  <si>
    <r>
      <rPr>
        <b/>
        <sz val="11"/>
        <rFont val="Arial"/>
        <family val="2"/>
      </rPr>
      <t>S+G =</t>
    </r>
  </si>
  <si>
    <r>
      <rPr>
        <sz val="11"/>
        <rFont val="Arial Narrow"/>
        <family val="2"/>
      </rPr>
      <t>3.2</t>
    </r>
  </si>
  <si>
    <r>
      <rPr>
        <sz val="11"/>
        <rFont val="Arial Narrow"/>
        <family val="2"/>
      </rPr>
      <t>Seguros</t>
    </r>
  </si>
  <si>
    <r>
      <rPr>
        <b/>
        <sz val="11"/>
        <rFont val="Arial"/>
        <family val="2"/>
      </rPr>
      <t>s =</t>
    </r>
  </si>
  <si>
    <r>
      <rPr>
        <b/>
        <sz val="11"/>
        <rFont val="Arial"/>
        <family val="2"/>
      </rPr>
      <t>Seguros</t>
    </r>
  </si>
  <si>
    <r>
      <rPr>
        <sz val="11"/>
        <rFont val="Arial Narrow"/>
        <family val="2"/>
      </rPr>
      <t>3.3</t>
    </r>
  </si>
  <si>
    <r>
      <rPr>
        <sz val="11"/>
        <rFont val="Arial Narrow"/>
        <family val="2"/>
      </rPr>
      <t>Garantia</t>
    </r>
  </si>
  <si>
    <r>
      <rPr>
        <b/>
        <sz val="11"/>
        <rFont val="Arial"/>
        <family val="2"/>
      </rPr>
      <t>g =</t>
    </r>
  </si>
  <si>
    <r>
      <rPr>
        <b/>
        <sz val="11"/>
        <rFont val="Arial"/>
        <family val="2"/>
      </rPr>
      <t>Garantia</t>
    </r>
  </si>
  <si>
    <r>
      <rPr>
        <b/>
        <sz val="11"/>
        <rFont val="Arial Narrow"/>
        <family val="2"/>
      </rPr>
      <t>RISCOS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(R)</t>
    </r>
  </si>
  <si>
    <r>
      <rPr>
        <b/>
        <sz val="11"/>
        <rFont val="Arial"/>
        <family val="2"/>
      </rPr>
      <t>R =</t>
    </r>
  </si>
  <si>
    <r>
      <rPr>
        <b/>
        <sz val="11"/>
        <rFont val="Arial"/>
        <family val="2"/>
      </rPr>
      <t>Riscos</t>
    </r>
  </si>
  <si>
    <r>
      <rPr>
        <b/>
        <sz val="11"/>
        <rFont val="Arial Narrow"/>
        <family val="2"/>
      </rPr>
      <t>DESPESAS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FINANCEIRAS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(DF)</t>
    </r>
  </si>
  <si>
    <r>
      <rPr>
        <b/>
        <sz val="11"/>
        <rFont val="Arial"/>
        <family val="2"/>
      </rPr>
      <t>DF  =</t>
    </r>
  </si>
  <si>
    <r>
      <rPr>
        <b/>
        <sz val="11"/>
        <rFont val="Arial"/>
        <family val="2"/>
      </rPr>
      <t>Despesas Financeiras</t>
    </r>
  </si>
  <si>
    <r>
      <rPr>
        <b/>
        <sz val="11"/>
        <rFont val="Arial Narrow"/>
        <family val="2"/>
      </rPr>
      <t>LUCRO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(L)</t>
    </r>
  </si>
  <si>
    <r>
      <rPr>
        <b/>
        <sz val="11"/>
        <rFont val="Arial"/>
        <family val="2"/>
      </rPr>
      <t>L =</t>
    </r>
  </si>
  <si>
    <r>
      <rPr>
        <b/>
        <sz val="11"/>
        <rFont val="Arial"/>
        <family val="2"/>
      </rPr>
      <t>Lucro</t>
    </r>
  </si>
  <si>
    <r>
      <rPr>
        <b/>
        <sz val="11"/>
        <rFont val="Arial Narrow"/>
        <family val="2"/>
      </rPr>
      <t>IMPOSTOS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E</t>
    </r>
    <r>
      <rPr>
        <sz val="11"/>
        <rFont val="Times New Roman"/>
        <family val="1"/>
      </rPr>
      <t xml:space="preserve"> </t>
    </r>
    <r>
      <rPr>
        <b/>
        <sz val="11"/>
        <rFont val="Arial Narrow"/>
        <family val="2"/>
      </rPr>
      <t>TAXAS</t>
    </r>
  </si>
  <si>
    <r>
      <rPr>
        <b/>
        <sz val="11"/>
        <rFont val="Arial"/>
        <family val="2"/>
      </rPr>
      <t>i =</t>
    </r>
  </si>
  <si>
    <r>
      <rPr>
        <b/>
        <sz val="11"/>
        <rFont val="Arial"/>
        <family val="2"/>
      </rPr>
      <t>Impostos</t>
    </r>
  </si>
  <si>
    <r>
      <rPr>
        <sz val="11"/>
        <rFont val="Arial Narrow"/>
        <family val="2"/>
      </rPr>
      <t>6.1</t>
    </r>
  </si>
  <si>
    <r>
      <rPr>
        <sz val="11"/>
        <rFont val="Arial Narrow"/>
        <family val="2"/>
      </rPr>
      <t>ISS</t>
    </r>
  </si>
  <si>
    <r>
      <rPr>
        <sz val="11"/>
        <rFont val="Arial Narrow"/>
        <family val="2"/>
      </rPr>
      <t>6.2</t>
    </r>
  </si>
  <si>
    <r>
      <rPr>
        <sz val="11"/>
        <rFont val="Arial Narrow"/>
        <family val="2"/>
      </rPr>
      <t>PIS</t>
    </r>
  </si>
  <si>
    <r>
      <rPr>
        <sz val="11"/>
        <rFont val="Arial Narrow"/>
        <family val="2"/>
      </rPr>
      <t>6.3</t>
    </r>
  </si>
  <si>
    <r>
      <rPr>
        <sz val="11"/>
        <rFont val="Arial Narrow"/>
        <family val="2"/>
      </rPr>
      <t>Cofins</t>
    </r>
  </si>
  <si>
    <r>
      <rPr>
        <b/>
        <sz val="11"/>
        <rFont val="Arial Narrow"/>
        <family val="2"/>
      </rPr>
      <t>BDI=</t>
    </r>
  </si>
  <si>
    <r>
      <rPr>
        <sz val="11"/>
        <rFont val="Arial Narrow"/>
        <family val="2"/>
      </rPr>
      <t>BDI baseado no ACÓRDÃO Nº 2622/2013 – TCU – Plenário de 25.09.2013</t>
    </r>
  </si>
  <si>
    <r>
      <rPr>
        <b/>
        <i/>
        <sz val="14"/>
        <rFont val="Arial"/>
        <family val="2"/>
      </rPr>
      <t>ITEM 7 - SERVIÇOS COMUNS DE ENGENHARIA PARA PAVIMENTAÇÃO EM BLOCO DE CONCRETO INTERTRAVADO (BLOQUETE) EM DIVERSOS MUNÍCIPIOS NA ÁREA DE ATUAÇÃO DO DNOCS - ESTADO DO PIAUÍ</t>
    </r>
  </si>
  <si>
    <r>
      <rPr>
        <b/>
        <sz val="11"/>
        <rFont val="Arial"/>
        <family val="2"/>
      </rPr>
      <t>(CRONOGRAMA FÍSICO / FINANCEIRO)</t>
    </r>
  </si>
  <si>
    <r>
      <rPr>
        <b/>
        <sz val="11"/>
        <rFont val="Arial"/>
        <family val="2"/>
      </rPr>
      <t>ITEM</t>
    </r>
  </si>
  <si>
    <r>
      <rPr>
        <b/>
        <sz val="11"/>
        <rFont val="Arial"/>
        <family val="2"/>
      </rPr>
      <t>DESCRIÇÃO</t>
    </r>
  </si>
  <si>
    <r>
      <rPr>
        <b/>
        <sz val="11"/>
        <rFont val="Arial"/>
        <family val="2"/>
      </rPr>
      <t>MESES CORRIDOS</t>
    </r>
  </si>
  <si>
    <r>
      <rPr>
        <b/>
        <sz val="11"/>
        <rFont val="Arial"/>
        <family val="2"/>
      </rPr>
      <t>TOTAL (R$)</t>
    </r>
  </si>
  <si>
    <r>
      <rPr>
        <b/>
        <sz val="11"/>
        <rFont val="Arial"/>
        <family val="2"/>
      </rPr>
      <t>MÊS 1</t>
    </r>
  </si>
  <si>
    <r>
      <rPr>
        <b/>
        <sz val="11"/>
        <rFont val="Arial"/>
        <family val="2"/>
      </rPr>
      <t>MÊS 2</t>
    </r>
  </si>
  <si>
    <r>
      <rPr>
        <b/>
        <sz val="11"/>
        <rFont val="Arial"/>
        <family val="2"/>
      </rPr>
      <t>MÊS 3</t>
    </r>
  </si>
  <si>
    <r>
      <rPr>
        <b/>
        <sz val="11"/>
        <rFont val="Arial"/>
        <family val="2"/>
      </rPr>
      <t>MÊS 4</t>
    </r>
  </si>
  <si>
    <r>
      <rPr>
        <b/>
        <sz val="11"/>
        <rFont val="Arial"/>
        <family val="2"/>
      </rPr>
      <t>MÊS 5</t>
    </r>
  </si>
  <si>
    <r>
      <rPr>
        <b/>
        <sz val="11"/>
        <rFont val="Arial"/>
        <family val="2"/>
      </rPr>
      <t>MÊS 6</t>
    </r>
  </si>
  <si>
    <r>
      <rPr>
        <b/>
        <sz val="11"/>
        <rFont val="Arial"/>
        <family val="2"/>
      </rPr>
      <t>MÊS 7</t>
    </r>
  </si>
  <si>
    <r>
      <rPr>
        <b/>
        <sz val="11"/>
        <rFont val="Arial"/>
        <family val="2"/>
      </rPr>
      <t>MÊS 8</t>
    </r>
  </si>
  <si>
    <r>
      <rPr>
        <b/>
        <sz val="11"/>
        <rFont val="Arial"/>
        <family val="2"/>
      </rPr>
      <t>MÊS 9</t>
    </r>
  </si>
  <si>
    <r>
      <rPr>
        <b/>
        <sz val="10"/>
        <rFont val="Arial"/>
        <family val="2"/>
      </rPr>
      <t>SERVIÇOS DE PAVIMENTAÇÃO EM BLOCO DE CONCRETO INTERTRAVADO (BLOQUETE) NO ESTADO DO PIAUÍ</t>
    </r>
  </si>
  <si>
    <r>
      <rPr>
        <b/>
        <sz val="18"/>
        <color rgb="FF0000FF"/>
        <rFont val="Calibri"/>
        <family val="2"/>
      </rPr>
      <t>Elaboração</t>
    </r>
    <r>
      <rPr>
        <sz val="18"/>
        <color rgb="FF0000FF"/>
        <rFont val="Times New Roman"/>
        <family val="1"/>
      </rPr>
      <t xml:space="preserve"> </t>
    </r>
    <r>
      <rPr>
        <b/>
        <sz val="18"/>
        <color rgb="FF0000FF"/>
        <rFont val="Calibri"/>
        <family val="2"/>
      </rPr>
      <t>dos</t>
    </r>
    <r>
      <rPr>
        <sz val="18"/>
        <color rgb="FF0000FF"/>
        <rFont val="Times New Roman"/>
        <family val="1"/>
      </rPr>
      <t xml:space="preserve"> </t>
    </r>
    <r>
      <rPr>
        <b/>
        <sz val="18"/>
        <color rgb="FF0000FF"/>
        <rFont val="Calibri"/>
        <family val="2"/>
      </rPr>
      <t>Projetos</t>
    </r>
    <r>
      <rPr>
        <sz val="18"/>
        <color rgb="FF0000FF"/>
        <rFont val="Times New Roman"/>
        <family val="1"/>
      </rPr>
      <t xml:space="preserve"> </t>
    </r>
    <r>
      <rPr>
        <b/>
        <sz val="18"/>
        <color rgb="FF0000FF"/>
        <rFont val="Calibri"/>
        <family val="2"/>
      </rPr>
      <t>Executivos</t>
    </r>
  </si>
  <si>
    <r>
      <rPr>
        <i/>
        <sz val="10"/>
        <rFont val="Arial"/>
        <family val="2"/>
      </rPr>
      <t>07.01</t>
    </r>
  </si>
  <si>
    <r>
      <rPr>
        <i/>
        <sz val="10"/>
        <rFont val="Arial"/>
        <family val="2"/>
      </rPr>
      <t>SERVIÇOS PRELIMINARES</t>
    </r>
  </si>
  <si>
    <r>
      <rPr>
        <i/>
        <sz val="10"/>
        <rFont val="Arial"/>
        <family val="2"/>
      </rPr>
      <t>07.02</t>
    </r>
  </si>
  <si>
    <r>
      <rPr>
        <i/>
        <sz val="10"/>
        <rFont val="Arial"/>
        <family val="2"/>
      </rPr>
      <t>TERRAPLANAGEM</t>
    </r>
  </si>
  <si>
    <r>
      <rPr>
        <i/>
        <sz val="10"/>
        <rFont val="Arial"/>
        <family val="2"/>
      </rPr>
      <t>07.03</t>
    </r>
  </si>
  <si>
    <r>
      <rPr>
        <i/>
        <sz val="10"/>
        <rFont val="Arial"/>
        <family val="2"/>
      </rPr>
      <t>PAVIMENTAÇÃO</t>
    </r>
  </si>
  <si>
    <r>
      <rPr>
        <i/>
        <sz val="10"/>
        <rFont val="Arial"/>
        <family val="2"/>
      </rPr>
      <t>07.04</t>
    </r>
  </si>
  <si>
    <r>
      <rPr>
        <i/>
        <sz val="10"/>
        <rFont val="Arial"/>
        <family val="2"/>
      </rPr>
      <t>DRENAGEM</t>
    </r>
  </si>
  <si>
    <r>
      <rPr>
        <i/>
        <sz val="10"/>
        <rFont val="Arial"/>
        <family val="2"/>
      </rPr>
      <t>07.05</t>
    </r>
  </si>
  <si>
    <r>
      <rPr>
        <i/>
        <sz val="10"/>
        <rFont val="Arial"/>
        <family val="2"/>
      </rPr>
      <t>SINALIZAÇÃO HORIZONTAL E VERTICAL</t>
    </r>
  </si>
  <si>
    <r>
      <rPr>
        <i/>
        <sz val="10"/>
        <rFont val="Arial"/>
        <family val="2"/>
      </rPr>
      <t>07.06</t>
    </r>
  </si>
  <si>
    <r>
      <rPr>
        <i/>
        <sz val="10"/>
        <rFont val="Arial"/>
        <family val="2"/>
      </rPr>
      <t>SERVIÇOS COMPLEMENTARES</t>
    </r>
  </si>
  <si>
    <r>
      <rPr>
        <b/>
        <sz val="11"/>
        <rFont val="Arial"/>
        <family val="2"/>
      </rPr>
      <t>DESEMBOLSO MENSAL (R$)</t>
    </r>
  </si>
  <si>
    <r>
      <rPr>
        <b/>
        <sz val="11"/>
        <rFont val="Arial"/>
        <family val="2"/>
      </rPr>
      <t>DESEMBOLSO MENSAL (%)</t>
    </r>
  </si>
  <si>
    <r>
      <rPr>
        <b/>
        <sz val="11"/>
        <rFont val="Arial"/>
        <family val="2"/>
      </rPr>
      <t>DESEMBOLSO ACUMULADO (R$)</t>
    </r>
  </si>
  <si>
    <r>
      <rPr>
        <b/>
        <sz val="11"/>
        <rFont val="Arial"/>
        <family val="2"/>
      </rPr>
      <t>DESEMBOLSO ACUMULADO (%)</t>
    </r>
  </si>
  <si>
    <r>
      <rPr>
        <b/>
        <sz val="12"/>
        <rFont val="Arial"/>
        <family val="2"/>
      </rPr>
      <t>TOTAL GERAL (R$)</t>
    </r>
  </si>
  <si>
    <r>
      <rPr>
        <b/>
        <sz val="8"/>
        <rFont val="Arial"/>
        <family val="2"/>
      </rPr>
      <t xml:space="preserve">CPU-03                       COMP              PLACA DE OBRA - PADRÃO GOVERNO FEDERAL DE DIMENSÕES 3mX2m EM CHAPA DE ACO GALVANIZADO
FONTE: </t>
    </r>
    <r>
      <rPr>
        <b/>
        <sz val="8"/>
        <color rgb="FFFF0000"/>
        <rFont val="Arial"/>
        <family val="2"/>
      </rPr>
      <t>SINAPI DEZ/2019 - CÓD: 74209/001 MULTIPLICADO POR 6 M2</t>
    </r>
  </si>
  <si>
    <t>LABORATÓRIO DE SOLOS</t>
  </si>
  <si>
    <t>SERVIÇOS GRÁFICOS E IMPRESSÃO - (impressão dos relatórios)</t>
  </si>
  <si>
    <t>ENGENHEIRO AMBIENTAL JÚNIOR - (acompanhamento técnico para emissão das licenças)</t>
  </si>
  <si>
    <t>E8889.3</t>
  </si>
  <si>
    <t>VEÍCULO LEVE PICK UP GASOLINA (SEM MOTORISTA) - (LOCAÇÃO + COMBUSTÍVEL + MANUTENÇÃO) -
(deslocamentos dos levantamentos de campo)</t>
  </si>
  <si>
    <t>COT-004</t>
  </si>
  <si>
    <t>ART CREA-CE PESSOA FÍSICA - (1 ART do projetista)</t>
  </si>
  <si>
    <r>
      <rPr>
        <b/>
        <sz val="8"/>
        <rFont val="Arial"/>
        <family val="2"/>
      </rPr>
      <t xml:space="preserve">CPU-05                       COMP              ADMINISTRAÇÃO LOCAL, CANTEIRO DE OBRAS, ALMOXARIFADO E ENTREGA DO PROJETO "AS BUILT" INCLUSO ACOMPANHAMENTO TÉCNICO
FONTE: </t>
    </r>
    <r>
      <rPr>
        <b/>
        <sz val="8"/>
        <color rgb="FFFF0000"/>
        <rFont val="Arial"/>
        <family val="2"/>
      </rPr>
      <t>PROCESSOS LICITATÓRIOS SIMILARES</t>
    </r>
  </si>
  <si>
    <t>VEÍCULO LEVE - 53 KW (SEM MOTORISTA) - (LOCAÇÃO + COMBUSTÍVEL + MANUTENÇÃO) - (acompanhamento)</t>
  </si>
  <si>
    <t>B8952.1</t>
  </si>
  <si>
    <t>ALUGUEL DE IMÓVEL RESIDENCIAL (ALOJAMENTO)</t>
  </si>
  <si>
    <t>B8954.1</t>
  </si>
  <si>
    <t>MOBILIÁRIO DE RESIDÊNCIA</t>
  </si>
  <si>
    <t>B8960.1</t>
  </si>
  <si>
    <t>CUSTOS DIVERSOS DE RESIDÊNCIA (ALOJAMENTO)</t>
  </si>
  <si>
    <t>E8891.1</t>
  </si>
  <si>
    <t>VEÍCULO LEVE PICK UP 4X4 DIESEL - 147 KW (SEM MOTORISTA) - (LOCAÇÃO + COMBUSTÍVEL + MANUTENÇÃO) -
(veículo da fiscalização)</t>
  </si>
  <si>
    <t>COT-001</t>
  </si>
  <si>
    <t>ART CREA-CE PESSOA JURÍDICA</t>
  </si>
  <si>
    <r>
      <rPr>
        <b/>
        <sz val="8"/>
        <rFont val="Arial"/>
        <family val="2"/>
      </rPr>
      <t xml:space="preserve">CPU-06                       COMP              ENSAIOS LABORATORIAIS (ACOMPANHAMENTO E CUMPRIMENTO DA NORMA ABNT NBR 9781:2013 | ABNT NBR 15953:2011 | OUTRAS NORMAS EXIGIDAS)
FONTE: </t>
    </r>
    <r>
      <rPr>
        <b/>
        <sz val="8"/>
        <color rgb="FFFF0000"/>
        <rFont val="Arial"/>
        <family val="2"/>
      </rPr>
      <t>EDITAL Nº 89-2023_PE_SRP - PAVIMENTAÇÃO EM BLOCO DE CONCRETO INTERTRAVADO - Brasília/DF</t>
    </r>
  </si>
  <si>
    <t>B8956.1</t>
  </si>
  <si>
    <t>LABORATÓRIO DE CONCRETO</t>
  </si>
  <si>
    <t>B8957.1</t>
  </si>
  <si>
    <t>E8889.2</t>
  </si>
  <si>
    <t>VEÍCULO LEVE PICK UP GASOLINA (SEM MOTORISTA) - (LOCAÇÃO + COMBUSTÍVEL + MANUTENÇÃO)</t>
  </si>
  <si>
    <r>
      <rPr>
        <b/>
        <sz val="8"/>
        <rFont val="Arial"/>
        <family val="2"/>
      </rPr>
      <t xml:space="preserve">CPU-19                       COMP              INDENIZAÇÃO DE JAZIDA (DEVERÁ SER COMPROVADO ATRAVÉS DE CONTRATO COM O PROPRIETÁRIO DA TERRA)
FONTE: </t>
    </r>
    <r>
      <rPr>
        <b/>
        <sz val="8"/>
        <color rgb="FFFF0000"/>
        <rFont val="Arial"/>
        <family val="2"/>
      </rPr>
      <t>SEINFRA-CE C2840</t>
    </r>
  </si>
  <si>
    <t>COT-002</t>
  </si>
  <si>
    <t>RETIRADA DE TAMPÃO DE FERRO FUNDIDO 600MM COM REAPROVEITAMENTO. INC_05/2018</t>
  </si>
  <si>
    <r>
      <rPr>
        <b/>
        <sz val="8"/>
        <rFont val="Arial"/>
        <family val="2"/>
      </rPr>
      <t xml:space="preserve">CPU-09                       COMP              RECUPERAÇÃO DO RAMAL PREDIAL DANIFICADO COM FORNECIMENTO DE MATERIAL HIDRÁULICO
FONTE: </t>
    </r>
    <r>
      <rPr>
        <b/>
        <sz val="8"/>
        <color rgb="FFFF0000"/>
        <rFont val="Arial"/>
        <family val="2"/>
      </rPr>
      <t>EDITAL Nº 28-2023_PE_SRP - Pavimentação Asfáltica em TSD - 6ª SR</t>
    </r>
  </si>
  <si>
    <t>Composições Analíticas com Preço Unitário</t>
  </si>
  <si>
    <t>Bancos</t>
  </si>
  <si>
    <t>B.D.I.</t>
  </si>
  <si>
    <t xml:space="preserve"> SERVIÇOS COMUNS DE ENGENHARIA PARA PAVIMENTAÇÃO EM BLOCO DE CONCRETO INTERTRAVADO (BLOQUETE) EM DIVERSOS MUNÍCIPIOS NA ÁREA DE ATUAÇÃO DO DNOCS - ESTADO DO PIAUÍ</t>
  </si>
  <si>
    <t>21,35%</t>
  </si>
  <si>
    <t>Composições Principais</t>
  </si>
  <si>
    <t>Código</t>
  </si>
  <si>
    <t>Banco</t>
  </si>
  <si>
    <t>Descrição</t>
  </si>
  <si>
    <t>Tipo</t>
  </si>
  <si>
    <t>Und</t>
  </si>
  <si>
    <t>Quant.</t>
  </si>
  <si>
    <t>Valor Unit</t>
  </si>
  <si>
    <t>Total</t>
  </si>
  <si>
    <t>Composição</t>
  </si>
  <si>
    <t>SINAPI</t>
  </si>
  <si>
    <t>SERVICOS TOPOGRAFICOS PARA PAVIMENTACAO, INCLUSIVE NOTA DE SERVICOS, ACOMPANHAMENTO E GREIDE</t>
  </si>
  <si>
    <t>SERT - SERVIÇOS TÉCNICOS</t>
  </si>
  <si>
    <t>m²</t>
  </si>
  <si>
    <t>Composição Auxiliar</t>
  </si>
  <si>
    <t>AUXILIAR DE TOPÓGRAFO COM ENCARGOS COMPLEMENTARES</t>
  </si>
  <si>
    <t>SEDI - SERVIÇOS DIVERSOS</t>
  </si>
  <si>
    <t>H</t>
  </si>
  <si>
    <t>NIVELADOR COM ENCARGOS COMPLEMENTARES</t>
  </si>
  <si>
    <t>SERVENTE COM ENCARGOS COMPLEMENTARES</t>
  </si>
  <si>
    <t>CAMINHONETE CABINE SIMPLES COM MOTOR 1.6 FLEX, CÂMBIO MANUAL, POTÊNCIA 101/104 CV, 2 PORTAS - CHP DIURNO. AF_11/2015</t>
  </si>
  <si>
    <t>CHOR - CUSTOS HORÁRIOS DE MÁQUINAS E EQUIPAMENTOS</t>
  </si>
  <si>
    <t>CHP</t>
  </si>
  <si>
    <t>DESENHISTA DETALHISTA COM ENCARGOS COMPLEMENTARES</t>
  </si>
  <si>
    <t>Insumo</t>
  </si>
  <si>
    <t>SARRAFO DE MADEIRA NAO APARELHADA *2,5 X 15* CM, MACARANDUBA, ANGELIM OU EQUIVALENTE DA REGIAO</t>
  </si>
  <si>
    <t>Material</t>
  </si>
  <si>
    <t>M</t>
  </si>
  <si>
    <t>SICRO3</t>
  </si>
  <si>
    <t>Escavação, carga e transporte de material de 1ª categoria - DMT de 50 a 200 m - caminho de serviço em revestimento primário - com carregadeira e caminhão basculante de 14 m³</t>
  </si>
  <si>
    <t/>
  </si>
  <si>
    <t>m³</t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</si>
  <si>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</si>
  <si>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</si>
  <si>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</si>
  <si>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</si>
  <si>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</si>
  <si>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</si>
  <si>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</si>
  <si>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</si>
  <si>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E9667</t>
  </si>
  <si>
    <t>Caminhão basculante com capacidade de 14 m³ - 188 kW</t>
  </si>
  <si>
    <t>E9511</t>
  </si>
  <si>
    <t>Carregadeira de pneus com capacidade de 3,40 m³ - 195 kW</t>
  </si>
  <si>
    <t>E9541</t>
  </si>
  <si>
    <t>Trator sobre esteiras com lâmina - 259 kW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</si>
  <si>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</si>
  <si>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</si>
  <si>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</si>
  <si>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</si>
  <si>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</si>
  <si>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</si>
  <si>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D</t>
  </si>
  <si>
    <t>Atividades Auxiliares</t>
  </si>
  <si>
    <t>Unidade</t>
  </si>
  <si>
    <t>Preço Unitário</t>
  </si>
  <si>
    <t>Atividade Auxiliar</t>
  </si>
  <si>
    <t>Custo Total das Atividades =&gt;</t>
  </si>
  <si>
    <t xml:space="preserve"> CPU_03 </t>
  </si>
  <si>
    <t>Próprio</t>
  </si>
  <si>
    <t>PLACA DE OBRA - PADRÃO GOVERNO FEDERAL DE DIMENSÕES 3mX2m EM CHAPA DE ACO GALVANIZADO</t>
  </si>
  <si>
    <t>ASTU - ASSENTAMENTO DE TUBOS E PECAS</t>
  </si>
  <si>
    <t>UND</t>
  </si>
  <si>
    <t>CARPINTEIRO DE FORMAS COM ENCARGOS COMPLEMENTARES</t>
  </si>
  <si>
    <t>CONCRETO MAGRO PARA LASTRO, TRAÇO 1:4,5:4,5 (EM MASSA SECA DE CIMENTO/ AREIA MÉDIA/ BRITA 1) - PREPARO MECÂNICO COM BETONEIRA 400 L. AF_05/2021</t>
  </si>
  <si>
    <t>FUES - FUNDAÇÕES E ESTRUTURAS</t>
  </si>
  <si>
    <t>SARRAFO NAO APARELHADO *2,5 X 7* CM, EM MACARANDUBA/MASSARANDUBA, ANGELIM, PEROBA-ROSA OU EQUIVALENTE DA REGIAO - BRUTA</t>
  </si>
  <si>
    <t>PONTALETE *7,5 X 7,5* CM EM PINUS, MISTA OU EQUIVALENTE DA REGIAO - BRUTA</t>
  </si>
  <si>
    <t>PLACA DE OBRA (PARA CONSTRUCAO CIVIL) EM CHAPA GALVANIZADA *N. 22*, ADESIVADA, DE *2,4 X 1,2* M (SEM POSTES PARA FIXACAO)</t>
  </si>
  <si>
    <t>PREGO DE ACO POLIDO COM CABECA 18 X 30 (2 3/4 X 10)</t>
  </si>
  <si>
    <t>KG</t>
  </si>
  <si>
    <t xml:space="preserve"> CPU_04 </t>
  </si>
  <si>
    <t>PROJETO EXECUTIVO DE PAVIMENTAÇÃO INCLUSO TOPOGRAFIA, ENSAIOS TECNOLÓGICOS DAS JAZIDAS, ACOMPANHAMENTO TÉCNICO PARA AS LICENÇAS OBRIGATÓRIAS</t>
  </si>
  <si>
    <t>TOPOGRAFO COM ENCARGOS COMPLEMENTARES</t>
  </si>
  <si>
    <t>DESENHISTA PROJETISTA COM ENCARGOS COMPLEMENTARES</t>
  </si>
  <si>
    <t>TÉCNICO DE LABORATÓRIO COM ENCARGOS COMPLEMENTARES</t>
  </si>
  <si>
    <t xml:space="preserve"> P8065.1 </t>
  </si>
  <si>
    <t>ENGENHEIRO DE PROJETOS JÚNIOR - (elaboração de projeto executivo)</t>
  </si>
  <si>
    <t>Mão de Obra</t>
  </si>
  <si>
    <t xml:space="preserve"> B8958.1 </t>
  </si>
  <si>
    <t>EQUIPAMENTOS DE TOPOGRAFIA - (levantamentos de campo)</t>
  </si>
  <si>
    <t>Equipamento</t>
  </si>
  <si>
    <t>DIA</t>
  </si>
  <si>
    <t xml:space="preserve"> B8957.2 </t>
  </si>
  <si>
    <t>Aluguel</t>
  </si>
  <si>
    <t xml:space="preserve"> GRAF </t>
  </si>
  <si>
    <t>Serviços</t>
  </si>
  <si>
    <t xml:space="preserve"> P8057.1 </t>
  </si>
  <si>
    <t xml:space="preserve"> E8889.3 </t>
  </si>
  <si>
    <t>VEÍCULO LEVE PICK UP GASOLINA (SEM MOTORISTA) - (LOCAÇÃO + COMBUSTÍVEL + MANUTENÇÃO) - (deslocamentos dos levantamentos de campo)</t>
  </si>
  <si>
    <t xml:space="preserve"> COT-004 </t>
  </si>
  <si>
    <t>Taxas</t>
  </si>
  <si>
    <t>Regularização do subleito</t>
  </si>
  <si>
    <t>E9571</t>
  </si>
  <si>
    <t>Caminhão tanque com capacidade de 10.000 l - 188 kW</t>
  </si>
  <si>
    <t>E9518</t>
  </si>
  <si>
    <t>Grade de 24 discos rebocável de D = 60 cm (24")</t>
  </si>
  <si>
    <t>E9524</t>
  </si>
  <si>
    <t>Motoniveladora - 93 kW</t>
  </si>
  <si>
    <t>E9762</t>
  </si>
  <si>
    <t>Rolo compactador de pneus autopropelido de 27 t - 85 kW</t>
  </si>
  <si>
    <t>E9685</t>
  </si>
  <si>
    <t>Rolo compactador pé de carneiro vibratório autopropelido por pneus de 11,6 t - 82 kW</t>
  </si>
  <si>
    <t>E9577</t>
  </si>
  <si>
    <t>Trator agrícola sobre pneus - 77 kW</t>
  </si>
  <si>
    <t xml:space="preserve"> CPU_05 </t>
  </si>
  <si>
    <t>ADMINISTRAÇÃO LOCAL, CANTEIRO DE OBRAS, ALMOXARIFADO E ENTREGA DO PROJETO "AS BUILT" INCLUSO ACOMPANHAMENTO TÉCNICO</t>
  </si>
  <si>
    <t>ENGENHEIRO CIVIL DE OBRA JUNIOR COM ENCARGOS COMPLEMENTARES</t>
  </si>
  <si>
    <t>MES</t>
  </si>
  <si>
    <t>VIGIA DIURNO COM ENCARGOS COMPLEMENTARES</t>
  </si>
  <si>
    <t xml:space="preserve"> 73847/004 </t>
  </si>
  <si>
    <t>ALUGUEL CONTAINER/SANIT C/4 VASOS/1 LAVAT/1 MIC/4 CHUV LARG=          2,20M COMPR=6,20M ALT=2,50M CHAPAS ACO C/NERV TRAPEZ FORRO C/         ISOL TERMO-ACUST CHASSIS REFORC PISO COMPENS NAVAL INCL INST RA       ELETR/HIDRO-SANIT EXCL TRANSP/CARGA/DESCARGA</t>
  </si>
  <si>
    <t>CANT - CANTEIRO DE OBRAS</t>
  </si>
  <si>
    <t>MOTORISTA DE CARRO DE PASSEIO COM ENCARGOS COMPLEMENTARES</t>
  </si>
  <si>
    <t xml:space="preserve"> E8889.1 </t>
  </si>
  <si>
    <t>MÊS</t>
  </si>
  <si>
    <t xml:space="preserve"> B8952.1 </t>
  </si>
  <si>
    <t xml:space="preserve"> B8954.1 </t>
  </si>
  <si>
    <t xml:space="preserve"> B8960.1 </t>
  </si>
  <si>
    <t>Administração</t>
  </si>
  <si>
    <t xml:space="preserve"> E8891.1 </t>
  </si>
  <si>
    <t>VEÍCULO LEVE PICK UP 4X4 DIESEL - 147 KW (SEM MOTORISTA) - (LOCAÇÃO + COMBUSTÍVEL + MANUTENÇÃO) - (veículo da fiscalização)</t>
  </si>
  <si>
    <t xml:space="preserve"> COT-001 </t>
  </si>
  <si>
    <t>und</t>
  </si>
  <si>
    <t>Carga, manobra e descarga de agregados ou solos em caminhão basculante de 14 m³ - carga com carregadeira de 3,40 m³ e descarga livre</t>
  </si>
  <si>
    <t>t</t>
  </si>
  <si>
    <t>Transporte com caminhão basculante de 14 m³ - rodovia em revestimento primário</t>
  </si>
  <si>
    <t>tkm</t>
  </si>
  <si>
    <t>Transporte com caminhão basculante de 14 m³ - rodovia pavimentada</t>
  </si>
  <si>
    <t>Espalhamento de material em bota-fora</t>
  </si>
  <si>
    <t>E9540</t>
  </si>
  <si>
    <t>Trator sobre esteiras com lâmina - 127 kW</t>
  </si>
  <si>
    <t>Sub-base estabilizada granulometricamente com mistura de solos na pista com material de jazida</t>
  </si>
  <si>
    <t>Escavação e carga de material de jazida com escavadeira hidráulica de 1,56 m³</t>
  </si>
  <si>
    <t>E</t>
  </si>
  <si>
    <t>Tempos Fixos</t>
  </si>
  <si>
    <t>Tempo Fixo</t>
  </si>
  <si>
    <t>Carga, manobra e descarga de agregados ou solos em caminhão basculante de 10 m³ - carga com escavadeira de 1,56 m³ (exclusa) e descarga livre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</si>
  <si>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</si>
  <si>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</si>
  <si>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</si>
  <si>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</si>
  <si>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</si>
  <si>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</si>
  <si>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</si>
  <si>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Escavação e carga de material de jazida com escavadeira hidráulica de 1,56 m³ - Caminhão basculante com capacidade de 10 m³ - 188 kW</t>
  </si>
  <si>
    <t>5914359
0,000
R$ 0,93</t>
  </si>
  <si>
    <t>5914374
0,000
R$ 0,75</t>
  </si>
  <si>
    <t>5914389
0,000
R$ 0,61</t>
  </si>
  <si>
    <t>Custo total dos Momentos de Transportes =&gt;</t>
  </si>
  <si>
    <t>EXECUÇÃO DE PAVIMENTO EM PISO INTERTRAVADO, COM BLOCO RETANGULAR COR NATURAL DE 20 X 10 CM, ESPESSURA 8 CM. AF_10/2022</t>
  </si>
  <si>
    <t>PAVI - PAVIMENTAÇÃO</t>
  </si>
  <si>
    <t>CALCETEIRO COM ENCARGOS COMPLEMENTARES</t>
  </si>
  <si>
    <t>PLACA VIBRATÓRIA REVERSÍVEL COM MOTOR 4 TEMPOS A GASOLINA, FORÇA CENTRÍFUGA DE 25 KN (2500 KGF), POTÊNCIA 5,5 CV - CHP DIURNO. AF_08/2015</t>
  </si>
  <si>
    <t>PLACA VIBRATÓRIA REVERSÍVEL COM MOTOR 4 TEMPOS A GASOLINA, FORÇA CENTRÍFUGA DE 25 KN (2500 KGF), POTÊNCIA 5,5 CV - CHI DIURNO. AF_08/2015</t>
  </si>
  <si>
    <t>CHI</t>
  </si>
  <si>
    <t>CORTADORA DE PISO COM MOTOR 4 TEMPOS A GASOLINA, POTÊNCIA DE 13 HP, COM DISCO DE CORTE DIAMANTADO SEGMENTADO PARA CONCRETO, DIÂMETRO DE 350 MM, FURO DE 1" (14 X 1") - CHP DIURNO. AF_08/2015</t>
  </si>
  <si>
    <t>CORTADORA DE PISO COM MOTOR 4 TEMPOS A GASOLINA, POTÊNCIA DE 13 HP, COM DISCO DE CORTE DIAMANTADO SEGMENTADO PARA CONCRETO, DIÂMETRO DE 350 MM, FURO DE 1" (14 X 1") - CHI DIURNO. AF_08/2015</t>
  </si>
  <si>
    <t>AREIA MEDIA - POSTO JAZIDA/FORNECEDOR (RETIRADO NA JAZIDA, SEM TRANSPORTE)</t>
  </si>
  <si>
    <t>PO DE PEDRA (POSTO PEDREIRA/FORNECEDOR, SEM FRETE)</t>
  </si>
  <si>
    <t>Transporte com caminhão carroceria com capacidade de 11 t e com guindauto de 45 t.m - rodovia em revestimento primário</t>
  </si>
  <si>
    <t>E9041</t>
  </si>
  <si>
    <t>Caminhão carroceria com guindauto com capacidade de 45 t.m - 188 kW</t>
  </si>
  <si>
    <t>Transporte com caminhão carroceria com capacidade de 11 t e com guindauto de 45 t.m - rodovia pavimentada</t>
  </si>
  <si>
    <t>Meio-fio de concreto - MFC 05 - areia e brita comerciais - fôrma de madeira</t>
  </si>
  <si>
    <t>m</t>
  </si>
  <si>
    <t>Concreto fck = 20 MPa - confecção em betoneira e lançamento manual - areia e brita comerciais</t>
  </si>
  <si>
    <t>Enchimento de junta de concreto com argamassa asfáltica de densidade 1.700 kg/m³ - espessura de 1 cm</t>
  </si>
  <si>
    <t>kg</t>
  </si>
  <si>
    <t>Escavação manual em material de 1ª categoria na profundidade de até 1 m</t>
  </si>
  <si>
    <t>Fôrmas de tábuas de pinho para dispositivos de drenagem - utilização de 3 vezes - confecção, instalação e retirada</t>
  </si>
  <si>
    <t>Placa de regulamentação em aço D = 0,60 m - película retrorrefletiva tipo I + SI - fornecimento e implantação</t>
  </si>
  <si>
    <t>un</t>
  </si>
  <si>
    <t>E9687</t>
  </si>
  <si>
    <t>Caminhão carroceria com capacidade de 5 t - 115 kW</t>
  </si>
  <si>
    <t>Placa em aço nº 16 galvanizado com película retrorrefletiva tipo I + SI - confecção</t>
  </si>
  <si>
    <t>MONTADOR (TUBO AÇO/EQUIPAMENTOS) COM ENCARGOS COMPLEMENTARES</t>
  </si>
  <si>
    <t>Suporte metálico galvanizado para placa de advertência ou regulamentação - lado ou diâmetro de 0,60 m - fornecimento e implantação</t>
  </si>
  <si>
    <t>C</t>
  </si>
  <si>
    <t>M0789</t>
  </si>
  <si>
    <t>Conjunto para fixação de placas em aço galvanizado composto por barra chata, abraçadeira, parafusos, porcas e arruelas</t>
  </si>
  <si>
    <t>M0787</t>
  </si>
  <si>
    <t>Suporte em aço-carbono galvanizado tipo perfil C para placa de sinalização</t>
  </si>
  <si>
    <t>Custo Total do Material =&gt;</t>
  </si>
  <si>
    <t>Carga, manobra e descarga de materiais diversos em caminhão carroceria de 15 t - carga e descarga manuais</t>
  </si>
  <si>
    <t>Conjunto para fixação de placas em aço galvanizado composto por barra chata, abraçadeira, parafusos, porcas e arruelas - Caminhão carroceria com capacidade de 15 t - 188 kW</t>
  </si>
  <si>
    <t>5914449
0,000
R$ 0,87</t>
  </si>
  <si>
    <t>5914464
0,000
R$ 0,69</t>
  </si>
  <si>
    <t>5914479
0,000
R$ 0,57</t>
  </si>
  <si>
    <t>Suporte em aço-carbono galvanizado tipo perfil C para placa de sinalização - Caminhão carroceria com capacidade de 15 t - 188 kW</t>
  </si>
  <si>
    <t>Transporte com cavalo mecânico com semirreboque com capacidade de 30 t - rodovia pavimentada</t>
  </si>
  <si>
    <t>E9666</t>
  </si>
  <si>
    <t>Cavalo mecânico com semirreboque com capacidade de 30 t - 265 kW</t>
  </si>
  <si>
    <t>Transporte com cavalo mecânico com semirreboque com capacidade de 30 t - rodovia em revestimento primário</t>
  </si>
  <si>
    <t xml:space="preserve"> CPU_07 </t>
  </si>
  <si>
    <t>LEVANTAMENTO DE TAMPÃO DE POÇO DE VISITA, INCLUINDO RETIRADA E ACRESCIMO DE PISO EM CONCRETO ARMADO, E=6CM, COM ABERTURA CIRCULAR DE 600 MM FONTE: EDITAL Nº 23-2023_PE_SRP - Pavimentação Asfáltica - CBUQ - 6ª SR</t>
  </si>
  <si>
    <t>DROP - DRENAGEM/OBRAS DE CONTENÇÃO / POÇOS DE VISITA E CAIXAS</t>
  </si>
  <si>
    <t xml:space="preserve"> COT-002 </t>
  </si>
  <si>
    <t xml:space="preserve"> COT-003 </t>
  </si>
  <si>
    <t>LEVANTAMENTO OU REBAIXAMENTO DE TAMPÃO DE POÇO DE VISITA</t>
  </si>
  <si>
    <t xml:space="preserve"> CPU_09 </t>
  </si>
  <si>
    <t>RECUPERAÇÃO DO RAMAL PREDIAL DANIFICADO COM FORNECIMENTO DE MATERIAL HIDRÁULICO</t>
  </si>
  <si>
    <t>ENCANADOR OU BOMBEIRO HIDRÁULICO COM ENCARGOS COMPLEMENTARES</t>
  </si>
  <si>
    <t>TUBO PVC, SOLDAVEL, DE 20 MM, AGUA FRIA (NBR-5648)</t>
  </si>
  <si>
    <t xml:space="preserve"> G0673 </t>
  </si>
  <si>
    <t>SEINFRA</t>
  </si>
  <si>
    <t>ARCO DE SERRA, COM SISTEMA RÁPIDO PARA TROCA DE LÂMINA E REGULAGEM DE TENSÃO
REFERÊNCIA: 12”</t>
  </si>
  <si>
    <t>UN</t>
  </si>
  <si>
    <t>LUVA SOLDAVEL COM ROSCA, PVC, 20 MM X 1/2", PARA AGUA FRIA PREDIAL</t>
  </si>
  <si>
    <t>Composições Auxiliares</t>
  </si>
  <si>
    <t>AJUDANTE DE OPERAÇÃO EM GERAL COM ENCARGOS COMPLEMENTARES</t>
  </si>
  <si>
    <t>CURSO DE CAPACITAÇÃO PARA AJUDANTE DE OPERAÇÃO EM GERAL (ENCARGOS COMPLEMENTARES) - HORISTA</t>
  </si>
  <si>
    <t>AJUDANTE DE OPERACAO EM GERAL (HORISTA)</t>
  </si>
  <si>
    <t>ALIMENTACAO - HORISTA (COLETADO CAIXA - ENCARGOS COMPLEMENTARES)</t>
  </si>
  <si>
    <t>TRANSPORTE - HORISTA (COLETADO CAIXA - ENCARGOS COMPLEMENTARES)</t>
  </si>
  <si>
    <t>EXAMES - HORISTA (COLETADO CAIXA - ENCARGOS COMPLEMENTARES)</t>
  </si>
  <si>
    <t>SEGURO - HORISTA (COLETADO CAIXA - ENCARGOS COMPLEMENTARES)</t>
  </si>
  <si>
    <t>FERRAMENTAS - FAMILIA PEDREIRO - HORISTA (ENCARGOS COMPLEMENTARES - COLETADO CAIXA)</t>
  </si>
  <si>
    <t>EPI - FAMILIA PEDREIRO - HORISTA (ENCARGOS COMPLEMENTARES - COLETADO CAIXA)</t>
  </si>
  <si>
    <t>DUCHA / CHUVEIRO PLASTICO SIMPLES, 5", BRANCO, PARA ACOPLAR EM HASTE 1/2", AGUA FRIA</t>
  </si>
  <si>
    <t>BACIA SANITARIA (VASO) CONVENCIONAL, DE LOUCA BRANCA, SIFAO APARENTE, SAIDA VERTICAL (SEM ASSENTO)</t>
  </si>
  <si>
    <t>LAVATORIO DE LOUCA BRANCA, SUSPENSO (SEM COLUNA), DIMENSOES *40 X 30* CM</t>
  </si>
  <si>
    <t>MICTORIO INDIVIDUAL, SIFONADO, DE LOUCA BRANCA, SEM COMPLEMENTOS</t>
  </si>
  <si>
    <t>LOCACAO DE CONTAINER 2,30 X 6,00 M, ALT. 2,50 M, PARA SANITARIO, COM 4 BACIAS, 8 CHUVEIROS,1 LAVATORIO E 1 MICTORIO (NAO INCLUI MOBILIZACAO/DESMOBILIZACAO)</t>
  </si>
  <si>
    <t>CURSO DE CAPACITAÇÃO PARA AUXILIAR DE TOPÓGRAFO (ENCARGOS COMPLEMENTARES) - HORISTA</t>
  </si>
  <si>
    <t>AUXILIAR DE TOPOGRAFO (HORISTA)</t>
  </si>
  <si>
    <t>FERRAMENTAS - FAMILIA TOPOGRAFO - HORISTA (ENCARGOS COMPLEMENTARES - COLETADO CAIXA)</t>
  </si>
  <si>
    <t>EPI - FAMILIA TOPOGRAFO - HORISTA (ENCARGOS COMPLEMENTARES - COLETADO CAIXA)</t>
  </si>
  <si>
    <t>BETONEIRA CAPACIDADE NOMINAL DE 400 L, CAPACIDADE DE MISTURA 280 L, MOTOR ELÉTRICO TRIFÁSICO POTÊNCIA DE 2 CV, SEM CARREGADOR - CHI DIURNO. AF_05/2023</t>
  </si>
  <si>
    <t>BETONEIRA CAPACIDADE NOMINAL DE 400 L, CAPACIDADE DE MISTURA 280 L, MOTOR ELÉTRICO TRIFÁSICO POTÊNCIA DE 2 CV, SEM CARREGADOR - DEPRECIAÇÃO. AF_05/2023</t>
  </si>
  <si>
    <t>BETONEIRA CAPACIDADE NOMINAL DE 400 L, CAPACIDADE DE MISTURA 280 L, MOTOR ELÉTRICO TRIFÁSICO POTÊNCIA DE 2 CV, SEM CARREGADOR - JUROS. AF_05/2023</t>
  </si>
  <si>
    <t>BETONEIRA CAPACIDADE NOMINAL DE 400 L, CAPACIDADE DE MISTURA 280 L, MOTOR ELÉTRICO TRIFÁSICO POTÊNCIA DE 2 CV, SEM CARREGADOR - CHP DIURNO. AF_05/2023</t>
  </si>
  <si>
    <t>BETONEIRA CAPACIDADE NOMINAL DE 400 L, CAPACIDADE DE MISTURA 280 L, MOTOR ELÉTRICO TRIFÁSICO POTÊNCIA DE 2 CV, SEM CARREGADOR - MANUTENÇÃO. AF_05/2023</t>
  </si>
  <si>
    <t>BETONEIRA CAPACIDADE NOMINAL DE 400 L, CAPACIDADE DE MISTURA 280 L, MOTOR ELÉTRICO TRIFÁSICO POTÊNCIA DE 2 CV, SEM CARREGADOR - MATERIAIS NA OPERAÇÃO. AF_05/2023</t>
  </si>
  <si>
    <t>BETONEIRA CAPACIDADE NOMINAL 400 L, CAPACIDADE DE MISTURA 280 L, MOTOR ELETRICO TRIFASICO 220/380 V POTENCIA 2 CV, SEM CARREGADOR</t>
  </si>
  <si>
    <t>Equipamento para Aquisição Permanente</t>
  </si>
  <si>
    <t>ENERGIA ELETRICA ATE 2000 KWH INDUSTRIAL, SEM DEMANDA</t>
  </si>
  <si>
    <t>Franquia</t>
  </si>
  <si>
    <t>KWH</t>
  </si>
  <si>
    <t>CURSO DE CAPACITAÇÃO PARA CALCETEIRO (ENCARGOS COMPLEMENTARES) - HORISTA</t>
  </si>
  <si>
    <t>CALCETEIRO / RASTELEIRO (HORISTA)</t>
  </si>
  <si>
    <t>MOTORISTA DE VEÍCULO LEVE COM ENCARGOS COMPLEMENTARES</t>
  </si>
  <si>
    <t>CAMINHONETE CABINE SIMPLES COM MOTOR 1.6 FLEX, CÂMBIO MANUAL, POTÊNCIA 101/104 CV, 2 PORTAS - DEPRECIAÇÃO. AF_11/2015</t>
  </si>
  <si>
    <t>CAMINHONETE CABINE SIMPLES COM MOTOR 1.6 FLEX, CÂMBIO MANUAL, POTÊNCIA 101/104 CV, 2 PORTAS - JUROS. AF_11/2015</t>
  </si>
  <si>
    <t>CAMINHONETE CABINE SIMPLES COM MOTOR 1.6 FLEX, CÂMBIO MANUAL, POTÊNCIA 101/104 CV, 2 PORTAS - IMPOSTOS E SEGUROS. AF_11/2015</t>
  </si>
  <si>
    <t>CAMINHONETE CABINE SIMPLES COM MOTOR 1.6 FLEX, CÂMBIO MANUAL, POTÊNCIA 101/104 CV, 2 PORTAS - MANUTENÇÃO. AF_11/2015</t>
  </si>
  <si>
    <t>CAMINHONETE CABINE SIMPLES COM MOTOR 1.6 FLEX, CÂMBIO MANUAL, POTÊNCIA 101/104 CV, 2 PORTAS - MATERIAIS NA OPERAÇÃO. AF_11/2015</t>
  </si>
  <si>
    <t>PICAPE CABINE SIMPLES COM MOTOR 1.6 FLEX, CAMBIO MANUAL, POTENCIA 101/104 CV, 2 PORTAS</t>
  </si>
  <si>
    <t>GASOLINA COMUM</t>
  </si>
  <si>
    <t>L</t>
  </si>
  <si>
    <t>CARPINTEIRO DE ESQUADRIA COM ENCARGOS COMPLEMENTARES</t>
  </si>
  <si>
    <t>CURSO DE CAPACITAÇÃO PARA CARPINTEIRO DE ESQUADRIA (ENCARGOS COMPLEMENTARES) - HORISTA</t>
  </si>
  <si>
    <t>CARPINTEIRO DE ESQUADRIAS (HORISTA)</t>
  </si>
  <si>
    <t>FERRAMENTAS - FAMILIA CARPINTEIRO DE FORMAS - HORISTA (ENCARGOS COMPLEMENTARES - COLETADO CAIXA)</t>
  </si>
  <si>
    <t>EPI - FAMILIA CARPINTEIRO DE FORMAS - HORISTA (ENCARGOS COMPLEMENTARES - COLETADO CAIXA)</t>
  </si>
  <si>
    <t>CURSO DE CAPACITAÇÃO PARA CARPINTEIRO DE FÔRMAS (ENCARGOS COMPLEMENTARES) - HORISTA</t>
  </si>
  <si>
    <t>CARPINTEIRO DE FORMAS OU OFICIAL (HORISTA)</t>
  </si>
  <si>
    <t>OPERADOR DE BETONEIRA ESTACIONÁRIA/MISTURADOR COM ENCARGOS COMPLEMENTARES</t>
  </si>
  <si>
    <t>CIMENTO PORTLAND COMPOSTO CP II-32</t>
  </si>
  <si>
    <t>PEDRA BRITADA N. 1 (9,5 A 19 MM) POSTO PEDREIRA/FORNECEDOR, SEM FRETE</t>
  </si>
  <si>
    <t>CORTADORA DE PISO COM MOTOR 4 TEMPOS A GASOLINA, POTÊNCIA DE 13 HP, COM DISCO DE CORTE DIAMANTADO SEGMENTADO PARA CONCRETO, DIÂMETRO DE 350 MM, FURO DE 1" (14 X 1") - DEPRECIAÇÃO. AF_08/2015</t>
  </si>
  <si>
    <t>CORTADORA DE PISO COM MOTOR 4 TEMPOS A GASOLINA, POTÊNCIA DE 13 HP, COM DISCO DE CORTE DIAMANTADO SEGMENTADO PARA CONCRETO, DIÂMETRO DE 350 MM, FURO DE 1" (14 X 1") - JUROS. AF_08/2015</t>
  </si>
  <si>
    <t>CORTADORA DE PISO COM MOTOR 4 TEMPOS A GASOLINA, POTÊNCIA DE 13 HP, COM DISCO DE CORTE DIAMANTADO SEGMENTADO PARA CONCRETO, DIÂMETRO DE 350 MM, FURO DE 1" (14 X 1") - MANUTENÇÃO. AF_08/2015</t>
  </si>
  <si>
    <t>CORTADORA DE PISO COM MOTOR 4 TEMPOS A GASOLINA, POTÊNCIA DE 13 HP, COM DISCO DE CORTE DIAMANTADO SEGMENTADO PARA CONCRETO, DIÂMETRO DE 350 MM, FURO DE 1" (14 X 1") - MATERIAIS NA OPERAÇÃO. AF_08/2015</t>
  </si>
  <si>
    <t>CORTADEIRA DE PISO DE CONCRETO E ASFALTO, PARA DISCO PADRAO DE DIAMETRO 350 MM (14") OU 450 MM (18"), MOTOR A GASOLINA, POTENCIA 13 HP, SEM DISCO</t>
  </si>
  <si>
    <t>DISCO DE CORTE DIAMANTADO SEGMENTADO PARA CONCRETO, DIAMETRO DE 350 MM, FURO DE 1" (14 X 1 ")</t>
  </si>
  <si>
    <t>CURSO DE CAPACITAÇÃO PARA DESENHISTA DETALHISTA (ENCARGOS COMPLEMENTARES) - HORISTA</t>
  </si>
  <si>
    <t>DESENHISTA DETALHISTA (HORISTA)</t>
  </si>
  <si>
    <t>CURSO DE CAPACITAÇÃO PARA DESENHISTA PROJETISTA (ENCARGOS COMPLEMENTARES) - HORISTA</t>
  </si>
  <si>
    <t>DESENHISTA PROJETISTA (HORISTA)</t>
  </si>
  <si>
    <t>CURSO DE CAPACITAÇÃO PARA ENCANADOR OU BOMBEIRO HIDRÁULICO (ENCARGOS COMPLEMENTARES) - HORISTA</t>
  </si>
  <si>
    <t>ENCANADOR OU BOMBEIRO HIDRAULICO (HORISTA)</t>
  </si>
  <si>
    <t>CURSO DE CAPACITAÇÃO PARA ENGENHEIRO CIVIL DE OBRA JÚNIOR (ENCARGOS COMPLEMENTARES) - MENSALISTA</t>
  </si>
  <si>
    <t>ENGENHEIRO CIVIL DE OBRA JUNIOR (MENSALISTA)</t>
  </si>
  <si>
    <t>CURSO DE CAPACITAÇÃO PARA MONTADOR  DE TUBO AÇO/EQUIPAMENTOS (ENCARGOS COMPLEMENTARES) - HORISTA</t>
  </si>
  <si>
    <t>INSTALADOR DE TUBULACOES - TUBOS/EQUIPAMENTOS (HORISTA)</t>
  </si>
  <si>
    <t>CURSO DE CAPACITAÇÃO PARA MOTORISTA DE CARRO DE PASSEIO (ENCARGOS COMPLEMENTARES) - MENSALISTA</t>
  </si>
  <si>
    <t>MOTORISTA DE CARRO DE PASSEIO (MENSALISTA)</t>
  </si>
  <si>
    <t>CURSO DE CAPACITAÇÃO PARA MOTORISTA DE VEÍCULO LEVE (ENCARGOS COMPLEMENTARES) - HORISTA</t>
  </si>
  <si>
    <t>MOTORISTA DE CARRO DE PASSEIO (HORISTA)</t>
  </si>
  <si>
    <t>CURSO DE CAPACITAÇÃO PARA NIVELADOR (ENCARGOS COMPLEMENTARES) - HORISTA</t>
  </si>
  <si>
    <t>NIVELADOR (HORISTA)</t>
  </si>
  <si>
    <t>CURSO DE CAPACITAÇÃO PARA OPERADOR DE BETONEIRA ESTACIONÁRIA/MISTURADOR (ENCARGOS COMPLEMENTARES) - HORISTA</t>
  </si>
  <si>
    <t>OPERADOR DE BETONEIRA ESTACIONARIA / MISTURADOR (HORISTA)</t>
  </si>
  <si>
    <t>CURSO DE CAPACITAÇÃO PARA PEDREIRO (ENCARGOS COMPLEMENTARES) - HORISTA</t>
  </si>
  <si>
    <t>PEDREIRO (HORISTA)</t>
  </si>
  <si>
    <t>CURSO DE CAPACITAÇÃO PARA PINTOR (ENCARGOS COMPLEMENTARES) - HORISTA</t>
  </si>
  <si>
    <t>PINTOR (HORISTA)</t>
  </si>
  <si>
    <t>CURSO DE CAPACITAÇÃO PARA SERRALHEIRO (ENCARGOS COMPLEMENTARES) - HORISTA</t>
  </si>
  <si>
    <t>SERRALHEIRO (HORISTA)</t>
  </si>
  <si>
    <t>CURSO DE CAPACITAÇÃO PARA SERVENTE (ENCARGOS COMPLEMENTARES) - HORISTA</t>
  </si>
  <si>
    <t>SERVENTE DE OBRAS (HORISTA)</t>
  </si>
  <si>
    <t>CURSO DE CAPACITAÇÃO PARA TOPÓGRAFO (ENCARGOS COMPLEMENTARES) - HORISTA</t>
  </si>
  <si>
    <t>TOPOGRAFO (HORISTA)</t>
  </si>
  <si>
    <t>CURSO DE CAPACITAÇÃO PARA TÉCNICO DE LABORATÓRIO (ENCARGOS COMPLEMENTARES) - HORISTA</t>
  </si>
  <si>
    <t>TECNICO EM LABORATORIO E CAMPO DE CONSTRUCAO CIVIL (HORISTA)</t>
  </si>
  <si>
    <t>CURSO DE CAPACITAÇÃO PARA VIGIA DIURNO (ENCARGOS COMPLEMENTARES) - MENSALISTA</t>
  </si>
  <si>
    <t>VIGIA DIURNO (MENSALISTA)</t>
  </si>
  <si>
    <t>Carga, manobra e descarga de agregados ou solos em caminhão basculante de 10 m³ - carga com carregadeira de 3,40 m³ (exclusa) e descarga livre</t>
  </si>
  <si>
    <t>E9579</t>
  </si>
  <si>
    <t>Caminhão basculante com capacidade de 10 m³ - 188 kW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</si>
  <si>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</si>
  <si>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</si>
  <si>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</si>
  <si>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E9686</t>
  </si>
  <si>
    <t>Caminhão carroceria com guindauto com capacidade de 20 t.m - 136 kW</t>
  </si>
  <si>
    <t>E9010</t>
  </si>
  <si>
    <t>Balança plataforma digital à bateria, com mesa de 75 x 75 cm e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</si>
  <si>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</si>
  <si>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</si>
  <si>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</si>
  <si>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</si>
  <si>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</si>
  <si>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</si>
  <si>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M0030</t>
  </si>
  <si>
    <t>Aditivo plastificante e retardador de pega para concreto e argamassa</t>
  </si>
  <si>
    <t>PEDRA BRITADA N. 2 (19 A 38 MM) POSTO PEDREIRA/FORNECEDOR, SEM FRETE</t>
  </si>
  <si>
    <t>PEDREIRO COM ENCARGOS COMPLEMENTARES</t>
  </si>
  <si>
    <t>M0082</t>
  </si>
  <si>
    <t>M0191</t>
  </si>
  <si>
    <t>M0192</t>
  </si>
  <si>
    <t>M0424</t>
  </si>
  <si>
    <t>Aditivo plastificante e retardador de pega para concreto e argamassa - Caminhão carroceria com capacidade de 15 t - 188 kW</t>
  </si>
  <si>
    <t>Areia média lavada - Caminhão basculante com capacidade de 10 m³ - 188 kW</t>
  </si>
  <si>
    <t>Brita 1 - Caminhão basculante com capacidade de 10 m³ - 188 kW</t>
  </si>
  <si>
    <t>Brita 2 - Caminhão basculante com capacidade de 10 m³ - 188 kW</t>
  </si>
  <si>
    <t>Cimento Portland CP II - 32 - saco - Caminhão carroceria com capacidade de 15 t - 188 kW</t>
  </si>
  <si>
    <t>FERRAMENTAS - FAMILIA ENCANADOR - HORISTA (ENCARGOS COMPLEMENTARES - COLETADO CAIXA)</t>
  </si>
  <si>
    <t>EPI - FAMILIA ENCANADOR - HORISTA (ENCARGOS COMPLEMENTARES - COLETADO CAIXA)</t>
  </si>
  <si>
    <t>EXAMES - MENSALISTA (COLETADO CAIXA - ENCARGOS COMPLEMENTARES)</t>
  </si>
  <si>
    <t>SEGURO - MENSALISTA (COLETADO CAIXA - ENCARGOS COMPLEMENTARES)</t>
  </si>
  <si>
    <t>FERRAMENTAS - FAMILIA ENGENHEIRO CIVIL - MENSALISTA (ENCARGOS COMPLEMENTARES - COLETADO CAIXA)</t>
  </si>
  <si>
    <t>EPI - FAMILIA ENGENHEIRO CIVIL - MENSALISTA (ENCARGOS COMPLEMENTARES - COLETADO CAIXA)</t>
  </si>
  <si>
    <t>M2158</t>
  </si>
  <si>
    <t>Argamassa asfáltica</t>
  </si>
  <si>
    <t>Argamassa asfáltica - Caminhão carroceria com capacidade de 15 t - 188 kW</t>
  </si>
  <si>
    <t>E9515</t>
  </si>
  <si>
    <t>Escavadeira hidráulica sobre esteiras com caçamba com capacidade de 1,56 m³ - 118 kW</t>
  </si>
  <si>
    <t>E9066</t>
  </si>
  <si>
    <t>Grupo gerador - 14 kVA</t>
  </si>
  <si>
    <t>E9535</t>
  </si>
  <si>
    <t>Serra circular com bancada - D = 30 cm - 4 kW</t>
  </si>
  <si>
    <t>M0560</t>
  </si>
  <si>
    <t>Desmoldante para fôrmas de madeira</t>
  </si>
  <si>
    <t>l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</si>
  <si>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</si>
  <si>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</si>
  <si>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</si>
  <si>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</si>
  <si>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</si>
  <si>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</si>
  <si>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>Desmoldante para fôrmas de madeira - Caminhão carroceria com capacidade de 15 t - 188 kW</t>
  </si>
  <si>
    <t>Prego de ferro - Caminhão carroceria com capacidade de 15 t - 188 kW</t>
  </si>
  <si>
    <t>Tábua - E = 2,5 cm e L = 10 cm - Caminhão carroceria com capacidade de 15 t - 188 kW</t>
  </si>
  <si>
    <t>Tábua de pinho de terceira - E = 2,5 cm - Caminhão carroceria com capacidade de 15 t - 188 kW</t>
  </si>
  <si>
    <t>FERRAMENTAS - FAMILIA OPERADOR ESCAVADEIRA - HORISTA (ENCARGOS COMPLEMENTARES - COLETADO CAIXA)</t>
  </si>
  <si>
    <t>EPI - FAMILIA OPERADOR ESCAVADEIRA - HORISTA (ENCARGOS COMPLEMENTARES - COLETADO CAIXA)</t>
  </si>
  <si>
    <t>TRANSPORTE - MENSALISTA (COLETADO CAIXA - ENCARGOS COMPLEMENTARES)</t>
  </si>
  <si>
    <t>ALIMENTACAO - MENSALISTA (COLETADO CAIXA - ENCARGOS COMPLEMENTARES)</t>
  </si>
  <si>
    <t>FERRAMENTAS - FAMILIA OPERADOR ESCAVADEIRA - MENSALISTA (ENCARGOS COMPLEMENTARES - COLETADO CAIXA)</t>
  </si>
  <si>
    <t>EPI - FAMILIA OPERADOR ESCAVADEIRA - MENSALISTA (ENCARGOS COMPLEMENTARES - COLETADO CAIXA)</t>
  </si>
  <si>
    <t>PINTOR COM ENCARGOS COMPLEMENTARES</t>
  </si>
  <si>
    <t>FERRAMENTAS - FAMILIA PINTOR - HORISTA (ENCARGOS COMPLEMENTARES - COLETADO CAIXA)</t>
  </si>
  <si>
    <t>EPI - FAMILIA PINTOR - HORISTA (ENCARGOS COMPLEMENTARES - COLETADO CAIXA)</t>
  </si>
  <si>
    <t>PLACA VIBRATÓRIA REVERSÍVEL COM MOTOR 4 TEMPOS A GASOLINA, FORÇA CENTRÍFUGA DE 25 KN (2500 KGF), POTÊNCIA 5,5 CV - DEPRECIAÇÃO. AF_08/2015</t>
  </si>
  <si>
    <t>PLACA VIBRATÓRIA REVERSÍVEL COM MOTOR 4 TEMPOS A GASOLINA, FORÇA CENTRÍFUGA DE 25 KN (2500 KGF), POTÊNCIA 5,5 CV - JUROS. AF_08/2015</t>
  </si>
  <si>
    <t>PLACA VIBRATÓRIA REVERSÍVEL COM MOTOR 4 TEMPOS A GASOLINA, FORÇA CENTRÍFUGA DE 25 KN (2500 KGF), POTÊNCIA 5,5 CV - MANUTENÇÃO. AF_08/2015</t>
  </si>
  <si>
    <t>PLACA VIBRATÓRIA REVERSÍVEL COM MOTOR 4 TEMPOS A GASOLINA, FORÇA CENTRÍFUGA DE 25 KN (2500 KGF), POTÊNCIA 5,5 CV - MATERIAIS NA OPERAÇÃO. AF_08/2015</t>
  </si>
  <si>
    <t>COMPACTADOR DE SOLO TIPO PLACA VIBRATORIA REVERSIVEL, A GASOLINA 4 TEMPOS, PESO 125 A 150 KG, FORCA CENTRIF. 2500 A 2800 KGF, LARG. TRABALHO 400 A 450 MM, FREQ. VIBRACAO 4300 A 4500 RPM, VELOC. TRABALHO 15 A 20 M/MIN, POT. 5,5 A 6,0 HP</t>
  </si>
  <si>
    <t>Pintura eletrostática a pó com tinta poliéster em chapa de aço</t>
  </si>
  <si>
    <t>E9076</t>
  </si>
  <si>
    <t>Equipamento para pintura eletrostática com cabine dupla de 7,00 kW e estufa de 80.000 kCal</t>
  </si>
  <si>
    <t>E9753</t>
  </si>
  <si>
    <t>Grupo gerador - 23 kVA</t>
  </si>
  <si>
    <t>M3153</t>
  </si>
  <si>
    <t>Tinta em pó à base de resina poliéster</t>
  </si>
  <si>
    <t>Tinta em pó à base de resina poliéster - Caminhão carroceria com capacidade de 15 t - 188 kW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</si>
  <si>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</si>
  <si>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</si>
  <si>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</si>
  <si>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</si>
  <si>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</si>
  <si>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</si>
  <si>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M1367</t>
  </si>
  <si>
    <t>Chapa fina em aço galvanizado</t>
  </si>
  <si>
    <t>M3229</t>
  </si>
  <si>
    <t>Película retrorrefletiva tipo I + SI (sinal impresso com película de sobreposição tipo V)</t>
  </si>
  <si>
    <t>SERRALHEIRO COM ENCARGOS COMPLEMENTARES</t>
  </si>
  <si>
    <t>Chapa fina em aço galvanizado - Caminhão carroceria com capacidade de 15 t - 188 kW</t>
  </si>
  <si>
    <t>Película retrorrefletiva tipo I + SI (sinal impresso com película de sobreposição tipo V) - Caminhão carroceria com capacidade de 15 t - 188 kW</t>
  </si>
  <si>
    <t>FERRAMENTAS - FAMILIA SERVENTE - HORISTA (ENCARGOS COMPLEMENTARES - COLETADO CAIXA)</t>
  </si>
  <si>
    <t>EPI - FAMILIA SERVENTE - HORISTA (ENCARGOS COMPLEMENTARES - COLETADO CAIXA)</t>
  </si>
  <si>
    <t>Transporte com caminhão basculante de 10 m³ - rodovia em leito natural</t>
  </si>
  <si>
    <t>Transporte com caminhão basculante de 10 m³ - rodovia em revestimento primário</t>
  </si>
  <si>
    <t>Transporte com caminhão basculante de 10 m³ - rodovia pavimentada</t>
  </si>
  <si>
    <t>Transporte com caminhão carroceria de 15 t - rodovia em leito natural</t>
  </si>
  <si>
    <t>Transporte com caminhão carroceria de 15 t - rodovia em revestimento primário</t>
  </si>
  <si>
    <t>Transporte com caminhão carroceria de 15 t - rodovia pavimentada</t>
  </si>
  <si>
    <t>FERRAMENTAS - FAMILIA ALMOXARIFE - HORISTA (ENCARGOS COMPLEMENTARES - COLETADO CAIXA)</t>
  </si>
  <si>
    <t>EPI - FAMILIA ALMOXARIFE - HORISTA (ENCARGOS COMPLEMENTARES - COLETADO CAIXA)</t>
  </si>
  <si>
    <t>FERRAMENTAS - FAMILIA SERVENTE - MENSALISTA (ENCARGOS COMPLEMENTARES - COLETADO CAIXA)</t>
  </si>
  <si>
    <t>EPI - FAMILIA SERVENTE - MENSALISTA (ENCARGOS COMPLEMENTARES - COLETADO CAIXA)</t>
  </si>
  <si>
    <t xml:space="preserve"> CPU_06 </t>
  </si>
  <si>
    <t>ENSAIOS LABORATORIAIS (ACOMPANHAMENTO E CUMPRIMENTO DA NORMA ABNT NBR 9781:2013 | ABNT NBR 15953:2011 | OUTRAS NORMAS EXIGIDAS)</t>
  </si>
  <si>
    <t>TÉCNICO DE LABORATÓRIO E CAMPO DE CONSTRUÇÃO COM ENCARGOS COMPLEMENTARES</t>
  </si>
  <si>
    <t>AUXILIAR DE LABORATORISTA DE SOLOS E DE CONCRETO COM ENCARGOS COMPLEMENTARES</t>
  </si>
  <si>
    <t xml:space="preserve"> B8956.1 </t>
  </si>
  <si>
    <t xml:space="preserve"> B8957.1 </t>
  </si>
  <si>
    <t xml:space="preserve"> E8889.2 </t>
  </si>
  <si>
    <t xml:space="preserve"> CPU_19 </t>
  </si>
  <si>
    <t>INDENIZAÇÃO DE JAZIDA (DEVERÁ SER COMPROVADO ATRAVÉS DE CONTRATO COM O PROPRIETÁRIO DA TERRA)</t>
  </si>
  <si>
    <t>MOVT - MOVIMENTO DE TERRA</t>
  </si>
  <si>
    <t xml:space="preserve"> C2840 </t>
  </si>
  <si>
    <t>INDENIZAÇÃO DE JAZIDA</t>
  </si>
  <si>
    <t>INDENIZAÇÕES</t>
  </si>
  <si>
    <t>Total por km</t>
  </si>
  <si>
    <t>Total por 100 und</t>
  </si>
  <si>
    <t xml:space="preserve">                                                                                                                                                                     
SERVIÇO: ITEM 7 - SERVIÇOS COMUNS DE ENGENHARIA PARA PAVIMENTAÇÃO EM BLOCO DE CONCRETO INTERTRAVADO (BLOQUETE) EM            ES - MÃO-DE-OBRA:  114,54%(HORA)   71,62%(MÊS)            DATA BASE: FEVEREIRO/2024
DIVERSOS MUNÍCIPIOS NA ÁREA DE ATUAÇÃO DO DNOCS - ESTADO DO PIAUÍ</t>
  </si>
  <si>
    <t>QUADRO RESUMO DE MOBILIZAÇÃO/DESMOBILIZAÇÃO</t>
  </si>
  <si>
    <t xml:space="preserve">
(DETALHAMENTO DO BDI  -  SERVIÇOS DE ENGENHARIA - RODOVIAS) - TIPO (2)</t>
  </si>
  <si>
    <t xml:space="preserve">
(DETALHAMENTO DO BDI  -  FORNECIMENTO DE MATERIAIS) - TIPO (5)</t>
  </si>
  <si>
    <r>
      <rPr>
        <b/>
        <sz val="9.5"/>
        <color rgb="FFFFFFFF"/>
        <rFont val="Calibri"/>
        <family val="2"/>
      </rPr>
      <t>ENCARGOS   SOCIAIS   SOBRE   A   MÃO   DE   OBRA</t>
    </r>
  </si>
  <si>
    <r>
      <rPr>
        <b/>
        <sz val="9.5"/>
        <rFont val="Calibri"/>
        <family val="2"/>
      </rPr>
      <t>CÓDIGO</t>
    </r>
  </si>
  <si>
    <r>
      <rPr>
        <b/>
        <sz val="9.5"/>
        <rFont val="Calibri"/>
        <family val="2"/>
      </rPr>
      <t>DESCRIÇÃO</t>
    </r>
  </si>
  <si>
    <r>
      <rPr>
        <b/>
        <sz val="9.5"/>
        <color rgb="FFFFFFFF"/>
        <rFont val="Calibri"/>
        <family val="2"/>
      </rPr>
      <t>COM DESONERAÇÃO</t>
    </r>
  </si>
  <si>
    <r>
      <rPr>
        <b/>
        <sz val="9.5"/>
        <color rgb="FFFFFFFF"/>
        <rFont val="Calibri"/>
        <family val="2"/>
      </rPr>
      <t>SEM DESONERAÇÃO</t>
    </r>
  </si>
  <si>
    <r>
      <rPr>
        <b/>
        <sz val="9.5"/>
        <rFont val="Calibri"/>
        <family val="2"/>
      </rPr>
      <t xml:space="preserve">HORISTA
</t>
    </r>
    <r>
      <rPr>
        <b/>
        <sz val="9.5"/>
        <rFont val="Calibri"/>
        <family val="2"/>
      </rPr>
      <t>%</t>
    </r>
  </si>
  <si>
    <r>
      <rPr>
        <b/>
        <sz val="9.5"/>
        <rFont val="Calibri"/>
        <family val="2"/>
      </rPr>
      <t xml:space="preserve">MENSALISTA
</t>
    </r>
    <r>
      <rPr>
        <b/>
        <sz val="9.5"/>
        <rFont val="Calibri"/>
        <family val="2"/>
      </rPr>
      <t>%</t>
    </r>
  </si>
  <si>
    <r>
      <rPr>
        <b/>
        <sz val="9.5"/>
        <color rgb="FFFFFFFF"/>
        <rFont val="Calibri"/>
        <family val="2"/>
      </rPr>
      <t>GRUPO A</t>
    </r>
  </si>
  <si>
    <r>
      <rPr>
        <sz val="9.5"/>
        <rFont val="Calibri"/>
        <family val="2"/>
      </rPr>
      <t>A1</t>
    </r>
  </si>
  <si>
    <r>
      <rPr>
        <sz val="9.5"/>
        <rFont val="Calibri"/>
        <family val="2"/>
      </rPr>
      <t>INSS</t>
    </r>
  </si>
  <si>
    <r>
      <rPr>
        <sz val="9.5"/>
        <rFont val="Calibri"/>
        <family val="2"/>
      </rPr>
      <t>A2</t>
    </r>
  </si>
  <si>
    <r>
      <rPr>
        <sz val="9.5"/>
        <rFont val="Calibri"/>
        <family val="2"/>
      </rPr>
      <t>SESI</t>
    </r>
  </si>
  <si>
    <r>
      <rPr>
        <sz val="9.5"/>
        <rFont val="Calibri"/>
        <family val="2"/>
      </rPr>
      <t>A3</t>
    </r>
  </si>
  <si>
    <r>
      <rPr>
        <sz val="9.5"/>
        <rFont val="Calibri"/>
        <family val="2"/>
      </rPr>
      <t>SENAI</t>
    </r>
  </si>
  <si>
    <r>
      <rPr>
        <sz val="9.5"/>
        <rFont val="Calibri"/>
        <family val="2"/>
      </rPr>
      <t>A4</t>
    </r>
  </si>
  <si>
    <r>
      <rPr>
        <sz val="9.5"/>
        <rFont val="Calibri"/>
        <family val="2"/>
      </rPr>
      <t>INCRA</t>
    </r>
  </si>
  <si>
    <r>
      <rPr>
        <sz val="9.5"/>
        <rFont val="Calibri"/>
        <family val="2"/>
      </rPr>
      <t>A5</t>
    </r>
  </si>
  <si>
    <r>
      <rPr>
        <sz val="9.5"/>
        <rFont val="Calibri"/>
        <family val="2"/>
      </rPr>
      <t>SEBRAE</t>
    </r>
  </si>
  <si>
    <r>
      <rPr>
        <sz val="9.5"/>
        <rFont val="Calibri"/>
        <family val="2"/>
      </rPr>
      <t>A6</t>
    </r>
  </si>
  <si>
    <r>
      <rPr>
        <sz val="9.5"/>
        <rFont val="Calibri"/>
        <family val="2"/>
      </rPr>
      <t>Salário Educação</t>
    </r>
  </si>
  <si>
    <r>
      <rPr>
        <sz val="9.5"/>
        <rFont val="Calibri"/>
        <family val="2"/>
      </rPr>
      <t>A7</t>
    </r>
  </si>
  <si>
    <r>
      <rPr>
        <sz val="9.5"/>
        <rFont val="Calibri"/>
        <family val="2"/>
      </rPr>
      <t>Seguro Contra Acidentes de Trabalho</t>
    </r>
  </si>
  <si>
    <r>
      <rPr>
        <sz val="9.5"/>
        <rFont val="Calibri"/>
        <family val="2"/>
      </rPr>
      <t>A8</t>
    </r>
  </si>
  <si>
    <r>
      <rPr>
        <sz val="9.5"/>
        <rFont val="Calibri"/>
        <family val="2"/>
      </rPr>
      <t>FGTS</t>
    </r>
  </si>
  <si>
    <r>
      <rPr>
        <sz val="9.5"/>
        <rFont val="Calibri"/>
        <family val="2"/>
      </rPr>
      <t>A9</t>
    </r>
  </si>
  <si>
    <r>
      <rPr>
        <sz val="9.5"/>
        <rFont val="Calibri"/>
        <family val="2"/>
      </rPr>
      <t>SECONCI</t>
    </r>
  </si>
  <si>
    <r>
      <rPr>
        <b/>
        <sz val="9.5"/>
        <rFont val="Calibri"/>
        <family val="2"/>
      </rPr>
      <t>A</t>
    </r>
  </si>
  <si>
    <r>
      <rPr>
        <b/>
        <sz val="9.5"/>
        <rFont val="Calibri"/>
        <family val="2"/>
      </rPr>
      <t>Total</t>
    </r>
  </si>
  <si>
    <r>
      <rPr>
        <b/>
        <sz val="9.5"/>
        <color rgb="FFFFFFFF"/>
        <rFont val="Calibri"/>
        <family val="2"/>
      </rPr>
      <t>GRUPO B</t>
    </r>
  </si>
  <si>
    <r>
      <rPr>
        <sz val="9.5"/>
        <rFont val="Calibri"/>
        <family val="2"/>
      </rPr>
      <t>B1</t>
    </r>
  </si>
  <si>
    <r>
      <rPr>
        <sz val="9.5"/>
        <rFont val="Calibri"/>
        <family val="2"/>
      </rPr>
      <t>Repouso Semanal Remunerado</t>
    </r>
  </si>
  <si>
    <r>
      <rPr>
        <sz val="9.5"/>
        <rFont val="Calibri"/>
        <family val="2"/>
      </rPr>
      <t>Não incide</t>
    </r>
  </si>
  <si>
    <r>
      <rPr>
        <sz val="9.5"/>
        <rFont val="Calibri"/>
        <family val="2"/>
      </rPr>
      <t>B2</t>
    </r>
  </si>
  <si>
    <r>
      <rPr>
        <sz val="9.5"/>
        <rFont val="Calibri"/>
        <family val="2"/>
      </rPr>
      <t>Feriados</t>
    </r>
  </si>
  <si>
    <r>
      <rPr>
        <sz val="9.5"/>
        <rFont val="Calibri"/>
        <family val="2"/>
      </rPr>
      <t>B3</t>
    </r>
  </si>
  <si>
    <r>
      <rPr>
        <sz val="9.5"/>
        <rFont val="Calibri"/>
        <family val="2"/>
      </rPr>
      <t>Auxílio - Enfermidade</t>
    </r>
  </si>
  <si>
    <r>
      <rPr>
        <sz val="9.5"/>
        <rFont val="Calibri"/>
        <family val="2"/>
      </rPr>
      <t>B4</t>
    </r>
  </si>
  <si>
    <r>
      <rPr>
        <sz val="9.5"/>
        <rFont val="Calibri"/>
        <family val="2"/>
      </rPr>
      <t>13º Salário</t>
    </r>
  </si>
  <si>
    <r>
      <rPr>
        <sz val="9.5"/>
        <rFont val="Calibri"/>
        <family val="2"/>
      </rPr>
      <t>B5</t>
    </r>
  </si>
  <si>
    <r>
      <rPr>
        <sz val="9.5"/>
        <rFont val="Calibri"/>
        <family val="2"/>
      </rPr>
      <t>Licença Paternidade</t>
    </r>
  </si>
  <si>
    <r>
      <rPr>
        <sz val="9.5"/>
        <rFont val="Calibri"/>
        <family val="2"/>
      </rPr>
      <t>B6</t>
    </r>
  </si>
  <si>
    <r>
      <rPr>
        <sz val="9.5"/>
        <rFont val="Calibri"/>
        <family val="2"/>
      </rPr>
      <t>Faltas Justificadas</t>
    </r>
  </si>
  <si>
    <r>
      <rPr>
        <sz val="9.5"/>
        <rFont val="Calibri"/>
        <family val="2"/>
      </rPr>
      <t>B7</t>
    </r>
  </si>
  <si>
    <r>
      <rPr>
        <sz val="9.5"/>
        <rFont val="Calibri"/>
        <family val="2"/>
      </rPr>
      <t>Dias de Chuvas</t>
    </r>
  </si>
  <si>
    <r>
      <rPr>
        <sz val="9.5"/>
        <rFont val="Calibri"/>
        <family val="2"/>
      </rPr>
      <t>B8</t>
    </r>
  </si>
  <si>
    <r>
      <rPr>
        <sz val="9.5"/>
        <rFont val="Calibri"/>
        <family val="2"/>
      </rPr>
      <t>Auxílio Acidente de Trabalho</t>
    </r>
  </si>
  <si>
    <r>
      <rPr>
        <sz val="9.5"/>
        <rFont val="Calibri"/>
        <family val="2"/>
      </rPr>
      <t>B9</t>
    </r>
  </si>
  <si>
    <r>
      <rPr>
        <sz val="9.5"/>
        <rFont val="Calibri"/>
        <family val="2"/>
      </rPr>
      <t>Férias Gozadas</t>
    </r>
  </si>
  <si>
    <r>
      <rPr>
        <sz val="9.5"/>
        <rFont val="Calibri"/>
        <family val="2"/>
      </rPr>
      <t>B10</t>
    </r>
  </si>
  <si>
    <r>
      <rPr>
        <sz val="9.5"/>
        <rFont val="Calibri"/>
        <family val="2"/>
      </rPr>
      <t>Salário Maternidade</t>
    </r>
  </si>
  <si>
    <r>
      <rPr>
        <b/>
        <sz val="9.5"/>
        <rFont val="Calibri"/>
        <family val="2"/>
      </rPr>
      <t>B</t>
    </r>
  </si>
  <si>
    <r>
      <rPr>
        <b/>
        <sz val="9.5"/>
        <color rgb="FFFFFFFF"/>
        <rFont val="Calibri"/>
        <family val="2"/>
      </rPr>
      <t>GRUPO C</t>
    </r>
  </si>
  <si>
    <r>
      <rPr>
        <sz val="9.5"/>
        <rFont val="Calibri"/>
        <family val="2"/>
      </rPr>
      <t>C1</t>
    </r>
  </si>
  <si>
    <r>
      <rPr>
        <sz val="9.5"/>
        <rFont val="Calibri"/>
        <family val="2"/>
      </rPr>
      <t>Aviso Prévio Indenizado</t>
    </r>
  </si>
  <si>
    <r>
      <rPr>
        <sz val="9.5"/>
        <rFont val="Calibri"/>
        <family val="2"/>
      </rPr>
      <t>C2</t>
    </r>
  </si>
  <si>
    <r>
      <rPr>
        <sz val="9.5"/>
        <rFont val="Calibri"/>
        <family val="2"/>
      </rPr>
      <t>Aviso Prévio Trabalhado</t>
    </r>
  </si>
  <si>
    <r>
      <rPr>
        <sz val="9.5"/>
        <rFont val="Calibri"/>
        <family val="2"/>
      </rPr>
      <t>C3</t>
    </r>
  </si>
  <si>
    <r>
      <rPr>
        <sz val="9.5"/>
        <rFont val="Calibri"/>
        <family val="2"/>
      </rPr>
      <t>Férias Indenizadas</t>
    </r>
  </si>
  <si>
    <r>
      <rPr>
        <sz val="9.5"/>
        <rFont val="Calibri"/>
        <family val="2"/>
      </rPr>
      <t>C4</t>
    </r>
  </si>
  <si>
    <r>
      <rPr>
        <sz val="9.5"/>
        <rFont val="Calibri"/>
        <family val="2"/>
      </rPr>
      <t>Depósito Rescisão Sem Justa Causa</t>
    </r>
  </si>
  <si>
    <r>
      <rPr>
        <sz val="9.5"/>
        <rFont val="Calibri"/>
        <family val="2"/>
      </rPr>
      <t>C5</t>
    </r>
  </si>
  <si>
    <r>
      <rPr>
        <sz val="9.5"/>
        <rFont val="Calibri"/>
        <family val="2"/>
      </rPr>
      <t>Indenização Adicional</t>
    </r>
  </si>
  <si>
    <r>
      <rPr>
        <b/>
        <sz val="9.5"/>
        <rFont val="Calibri"/>
        <family val="2"/>
      </rPr>
      <t>C</t>
    </r>
  </si>
  <si>
    <r>
      <rPr>
        <b/>
        <sz val="9.5"/>
        <color rgb="FFFFFFFF"/>
        <rFont val="Calibri"/>
        <family val="2"/>
      </rPr>
      <t>GRUPO D</t>
    </r>
  </si>
  <si>
    <r>
      <rPr>
        <sz val="9.5"/>
        <rFont val="Calibri"/>
        <family val="2"/>
      </rPr>
      <t>D1</t>
    </r>
  </si>
  <si>
    <r>
      <rPr>
        <sz val="9.5"/>
        <rFont val="Calibri"/>
        <family val="2"/>
      </rPr>
      <t>Reincidência de Grupo A sobre Grupo B</t>
    </r>
  </si>
  <si>
    <r>
      <rPr>
        <sz val="9.5"/>
        <rFont val="Calibri"/>
        <family val="2"/>
      </rPr>
      <t>D2</t>
    </r>
  </si>
  <si>
    <r>
      <rPr>
        <sz val="9.5"/>
        <rFont val="Calibri"/>
        <family val="2"/>
      </rPr>
      <t xml:space="preserve">Reincidência de Grupo A sobre Aviso Prévio
</t>
    </r>
    <r>
      <rPr>
        <sz val="9.5"/>
        <rFont val="Calibri"/>
        <family val="2"/>
      </rPr>
      <t xml:space="preserve">Trabalhado e Reincidência do FGTS sobre Aviso
</t>
    </r>
    <r>
      <rPr>
        <sz val="9.5"/>
        <rFont val="Calibri"/>
        <family val="2"/>
      </rPr>
      <t>Prévio Indenizado</t>
    </r>
  </si>
  <si>
    <r>
      <rPr>
        <b/>
        <sz val="9.5"/>
        <rFont val="Calibri"/>
        <family val="2"/>
      </rPr>
      <t>D</t>
    </r>
  </si>
  <si>
    <r>
      <rPr>
        <b/>
        <sz val="9.5"/>
        <color rgb="FFFFFFFF"/>
        <rFont val="Calibri"/>
        <family val="2"/>
      </rPr>
      <t>TOTAL(A+B+C+D)</t>
    </r>
  </si>
  <si>
    <t>CARTA PROPOSTA</t>
  </si>
  <si>
    <t>Prazo de Validade da Proposta: 90 (Noventa) dias, contados a partir da data de sua apresentação.</t>
  </si>
  <si>
    <t>______________________________________________
Raí Carlos Evangelista Torres
Sócio Administrador Franca Construções e Energia Ltda
CPF 043.201.453-56 RG 3053538</t>
  </si>
  <si>
    <t>ABERTURA dia 29/08/2024 às 11h</t>
  </si>
  <si>
    <t>PREGÃO ELETRÔNICO Nº 90006/2024</t>
  </si>
  <si>
    <t>AO DNOCS</t>
  </si>
  <si>
    <t>Apresentamos nossa proposta para execução dos serviços de A EXECUÇÃO DOS SERVIÇOS
COMUNS DE ENGENHARIA PARA PAVIMENTAÇÃO EM BLOCO DE CONCRETO INTERTRAVADO
(BLOQUETE), EM VIAS URBANAS E/OU RURAIS, EM DIVERSOS MUNICÍPIOS INSERIDOS NA ÁREA
DE ATUAÇÃO DO DNOCS (Alagoas, Bahia, Ceará, Minas Gerais, Paraíba, Pernambuco, Piauí, Rio
Grande do Norte e Sergipe).</t>
  </si>
  <si>
    <t>Declaramos que em nossos preços unitários estão incluídos todos os custos diretos e
indiretos para perfeita execução das obras, inclusive as despesas com materiais e/ou
equipamentos, mão-de-obra especializada ou não, seguros em geral, equipamentos auxiliares,
ferramentas, encargos da Legislação Social Trabalhista, Previdenciária, da Infortunística do
trabalho e responsabilidade civil por qualquer dano causado a terceiros ou dispêndios resultantes
de impostos, taxas, regulamentos e posturas municipais, estaduais e federais, enfim, tudo o que
for necessário para a execução total e completa das obras civis e das obras complementares, bem
como nosso lucro, conforme projetos e especificações constantes do Edital, sem que nos caiba, em
qualquer caso, direito regressivo em relação ao DNOCS.</t>
  </si>
  <si>
    <t>Prazo de Execução: 270 (Duzentos e Setenta) dias , contados a partir da Ordem de Serviço</t>
  </si>
  <si>
    <t>Declaramos que o preço por nós ofertado será para executar a Obra conforme todas as exigências do Memorial Descritivo e especificações Técnicas disponibilizados e descrito no edital</t>
  </si>
  <si>
    <t>Declaramos que estamos de acordo com os itens referentes ao Orçamento, medições e pagamentos.</t>
  </si>
  <si>
    <t>Declaramos que o BDI( Benefícios e despesas Indiretas) utilizado é de 21,35% e os encargos sociais não desonerados</t>
  </si>
  <si>
    <t>Utilizaremos os equipamentos e as equipes técnica e administrativa que forem necessárias
para a perfeita execução das obras, comprometendo-nos, desde já, a substituir ou aumentar a
quantidade dos equipamentos e do pessoal, desde que assim o exija a fiscalização da ao DNOCS,
para o cumprimento das obrigações assumidas.</t>
  </si>
  <si>
    <t>Na execução das obras, observaremos rigorosamente as especificações das normas
técnicas brasileiras ou qualquer outra norma que garanta a qualidade igual ou superior, bem como
as recomendações e instruções da fiscalização da ao DNOCS, assumindo, desde já a integral
responsabilidade pela perfeita realização dos trabalhos, de conformidade com as normas
mencionadas nos projetos executivos.</t>
  </si>
  <si>
    <t>VALOR DA PROPOSTA (Item 7): R$ 17.647.140,00 (Dezessete milhões, Seiscentos e Quarenta e Sete mil, Cento e Quarenta reais)</t>
  </si>
  <si>
    <t>Dados Bancários
Agencia 3219-0
Conta Corrente 24373-6
Banco do Brasil</t>
  </si>
  <si>
    <r>
      <t xml:space="preserve">                                                                     </t>
    </r>
    <r>
      <rPr>
        <b/>
        <vertAlign val="superscript"/>
        <sz val="9"/>
        <rFont val="Arial"/>
        <family val="2"/>
      </rPr>
      <t xml:space="preserve">Encargos Sociais Não Desonerados(%)
</t>
    </r>
    <r>
      <rPr>
        <b/>
        <sz val="9"/>
        <rFont val="Arial"/>
        <family val="2"/>
      </rPr>
      <t xml:space="preserve">                                                                                   </t>
    </r>
    <r>
      <rPr>
        <b/>
        <vertAlign val="superscript"/>
        <sz val="9"/>
        <rFont val="Arial"/>
        <family val="2"/>
      </rPr>
      <t xml:space="preserve">Horista: 115,02%  Mensalista: 71,66%
</t>
    </r>
    <r>
      <rPr>
        <b/>
        <sz val="9"/>
        <rFont val="Arial"/>
        <family val="2"/>
      </rPr>
      <t xml:space="preserve">ITEM 7 - SERVIÇOS COMUNS DE ENGENHARIA PARA PAVIMENTAÇÃO EM BLOCO DE CONCRETO INTERTRAVADO (BLOQUETE) EM DIVERSOS MUNÍCIPIOS NA ÁREA DE ATUAÇÃO DO DNOCS - ESTADO DO PIAUÍ
</t>
    </r>
    <r>
      <rPr>
        <b/>
        <i/>
        <sz val="9"/>
        <rFont val="Arial"/>
        <family val="2"/>
      </rPr>
      <t xml:space="preserve">PLANILHA ORÇAMENTÁRIA - RESUMO DO ORÇAMENTO                                                                                                                       </t>
    </r>
    <r>
      <rPr>
        <b/>
        <vertAlign val="superscript"/>
        <sz val="9"/>
        <rFont val="Arial"/>
        <family val="2"/>
      </rPr>
      <t>DATA BASE: FEVEREIRO/2024</t>
    </r>
  </si>
  <si>
    <t>VALOR DA PROPOSTA (Item 3): R$ 18.608.988,52 (Dezoito milhões, Seiscentos e Oito mil, Novecentos e Oitenta e Oito reais, e Cinquenta e Dois centavos)</t>
  </si>
  <si>
    <t>Teresina-PI, 16 de Setembro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</si>
</sst>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000"/>
    <numFmt numFmtId="165" formatCode="mm\.dd\.yy;@"/>
    <numFmt numFmtId="166" formatCode="0.00000"/>
    <numFmt numFmtId="167" formatCode="0.00;[Red]0.00"/>
    <numFmt numFmtId="168" formatCode="_-* #,##0.000000_-;\-* #,##0.000000_-;_-* &quot;-&quot;??_-;_-@_-"/>
    <numFmt numFmtId="169" formatCode="_-* #,##0.000000_-;\-* #,##0.000000_-;_-* &quot;-&quot;??????_-;_-@_-"/>
    <numFmt numFmtId="170" formatCode="#,##0.0000000"/>
    <numFmt numFmtId="171" formatCode="#,##0.0000"/>
  </numFmts>
  <fonts count="58" x14ac:knownFonts="1">
    <font>
      <sz val="10"/>
      <color rgb="FF000000"/>
      <name val="Times New Roman"/>
      <charset val="204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i/>
      <sz val="9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sz val="11"/>
      <name val="Calibri"/>
      <family val="2"/>
    </font>
    <font>
      <b/>
      <vertAlign val="superscript"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10"/>
      <color rgb="FF000000"/>
      <name val="Times New Roman"/>
      <family val="1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rgb="FF000000"/>
      <name val="Arial"/>
      <family val="2"/>
    </font>
    <font>
      <i/>
      <sz val="11"/>
      <name val="Arial"/>
      <family val="2"/>
    </font>
    <font>
      <i/>
      <sz val="11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rgb="FF000000"/>
      <name val="Arial"/>
      <family val="2"/>
    </font>
    <font>
      <b/>
      <sz val="8"/>
      <color rgb="FFFF0000"/>
      <name val="Arial"/>
      <family val="2"/>
    </font>
    <font>
      <b/>
      <sz val="8"/>
      <color rgb="FF000000"/>
      <name val="Arial"/>
      <family val="2"/>
    </font>
    <font>
      <sz val="8"/>
      <color rgb="FFFF0000"/>
      <name val="Arial"/>
      <family val="2"/>
    </font>
    <font>
      <sz val="7"/>
      <name val="Arial"/>
      <family val="2"/>
    </font>
    <font>
      <sz val="7"/>
      <color rgb="FFFF0000"/>
      <name val="Arial"/>
      <family val="2"/>
    </font>
    <font>
      <sz val="8"/>
      <color rgb="FF000000"/>
      <name val="Arial"/>
      <family val="2"/>
    </font>
    <font>
      <sz val="8"/>
      <color rgb="FF0000FF"/>
      <name val="Arial"/>
      <family val="2"/>
    </font>
    <font>
      <sz val="11"/>
      <name val="Times New Roman"/>
      <family val="1"/>
    </font>
    <font>
      <b/>
      <sz val="7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name val="Arial Narrow"/>
      <family val="2"/>
    </font>
    <font>
      <sz val="10"/>
      <name val="Times New Roman"/>
      <family val="1"/>
    </font>
    <font>
      <b/>
      <sz val="11"/>
      <color rgb="FF00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rgb="FF000000"/>
      <name val="Arial Narrow"/>
      <family val="2"/>
    </font>
    <font>
      <b/>
      <i/>
      <sz val="14"/>
      <name val="Arial"/>
      <family val="2"/>
    </font>
    <font>
      <b/>
      <sz val="18"/>
      <color rgb="FF0000FF"/>
      <name val="Calibri"/>
      <family val="2"/>
    </font>
    <font>
      <sz val="18"/>
      <color rgb="FF0000FF"/>
      <name val="Times New Roman"/>
      <family val="1"/>
    </font>
    <font>
      <i/>
      <sz val="10"/>
      <name val="Arial"/>
      <family val="2"/>
    </font>
    <font>
      <i/>
      <sz val="10"/>
      <color rgb="FF000000"/>
      <name val="Arial"/>
      <family val="2"/>
    </font>
    <font>
      <b/>
      <sz val="10"/>
      <color rgb="FF000000"/>
      <name val="Times New Roman"/>
      <family val="1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9.5"/>
      <name val="Calibri"/>
      <family val="2"/>
    </font>
    <font>
      <b/>
      <sz val="9.5"/>
      <color rgb="FFFFFFFF"/>
      <name val="Calibri"/>
      <family val="2"/>
    </font>
    <font>
      <sz val="9.5"/>
      <name val="Calibri"/>
      <family val="2"/>
    </font>
    <font>
      <sz val="9.5"/>
      <color rgb="FF000000"/>
      <name val="Calibri"/>
      <family val="2"/>
    </font>
    <font>
      <b/>
      <sz val="9.5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9.5"/>
      <name val="Calibri"/>
    </font>
    <font>
      <sz val="9.5"/>
      <name val="Calibri"/>
    </font>
  </fonts>
  <fills count="16">
    <fill>
      <patternFill patternType="none"/>
    </fill>
    <fill>
      <patternFill patternType="gray125"/>
    </fill>
    <fill>
      <patternFill patternType="solid">
        <fgColor rgb="FF8DB3E3"/>
      </patternFill>
    </fill>
    <fill>
      <patternFill patternType="solid">
        <fgColor rgb="FFDCE6F2"/>
      </patternFill>
    </fill>
    <fill>
      <patternFill patternType="solid">
        <fgColor rgb="FFDAE3F3"/>
      </patternFill>
    </fill>
    <fill>
      <patternFill patternType="solid">
        <fgColor rgb="FFD9D9D9"/>
      </patternFill>
    </fill>
    <fill>
      <patternFill patternType="solid">
        <fgColor rgb="FFB8CDE5"/>
      </patternFill>
    </fill>
    <fill>
      <patternFill patternType="solid">
        <fgColor rgb="FFC0C0C0"/>
      </patternFill>
    </fill>
    <fill>
      <patternFill patternType="solid">
        <fgColor rgb="FFFFF2CC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538DD3"/>
      </patternFill>
    </fill>
    <fill>
      <patternFill patternType="solid">
        <fgColor rgb="FF808080"/>
      </patternFill>
    </fill>
    <fill>
      <patternFill patternType="solid">
        <fgColor rgb="FFB8CCE3"/>
      </patternFill>
    </fill>
  </fills>
  <borders count="6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A5A5A5"/>
      </bottom>
      <diagonal/>
    </border>
    <border>
      <left style="thin">
        <color rgb="FF000000"/>
      </left>
      <right/>
      <top style="thin">
        <color rgb="FF000000"/>
      </top>
      <bottom style="thin">
        <color rgb="FFA5A5A5"/>
      </bottom>
      <diagonal/>
    </border>
    <border>
      <left/>
      <right/>
      <top style="thin">
        <color rgb="FF000000"/>
      </top>
      <bottom style="thin">
        <color rgb="FFA5A5A5"/>
      </bottom>
      <diagonal/>
    </border>
    <border>
      <left/>
      <right style="thin">
        <color rgb="FF000000"/>
      </right>
      <top style="thin">
        <color rgb="FF000000"/>
      </top>
      <bottom style="thin">
        <color rgb="FFA5A5A5"/>
      </bottom>
      <diagonal/>
    </border>
    <border>
      <left style="thin">
        <color rgb="FF000000"/>
      </left>
      <right style="thin">
        <color rgb="FF000000"/>
      </right>
      <top style="thin">
        <color rgb="FFA5A5A5"/>
      </top>
      <bottom style="thin">
        <color rgb="FFA5A5A5"/>
      </bottom>
      <diagonal/>
    </border>
    <border>
      <left style="thin">
        <color rgb="FF000000"/>
      </left>
      <right style="thin">
        <color rgb="FF000000"/>
      </right>
      <top style="thin">
        <color rgb="FFA5A5A5"/>
      </top>
      <bottom style="thin">
        <color rgb="FF000000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A5A5A5"/>
      </right>
      <top style="thin">
        <color rgb="FF7F7F7F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7F7F7F"/>
      </top>
      <bottom style="thin">
        <color rgb="FFA5A5A5"/>
      </bottom>
      <diagonal/>
    </border>
    <border>
      <left style="thin">
        <color rgb="FFA5A5A5"/>
      </left>
      <right style="thin">
        <color rgb="FF7F7F7F"/>
      </right>
      <top style="thin">
        <color rgb="FF7F7F7F"/>
      </top>
      <bottom style="thin">
        <color rgb="FFA5A5A5"/>
      </bottom>
      <diagonal/>
    </border>
    <border>
      <left style="thin">
        <color rgb="FF7F7F7F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7F7F7F"/>
      </right>
      <top style="thin">
        <color rgb="FFA5A5A5"/>
      </top>
      <bottom style="thin">
        <color rgb="FFA5A5A5"/>
      </bottom>
      <diagonal/>
    </border>
    <border>
      <left style="thin">
        <color rgb="FF7F7F7F"/>
      </left>
      <right style="thin">
        <color rgb="FFA5A5A5"/>
      </right>
      <top style="thin">
        <color rgb="FFA5A5A5"/>
      </top>
      <bottom style="thin">
        <color rgb="FF7F7F7F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7F7F7F"/>
      </bottom>
      <diagonal/>
    </border>
    <border>
      <left style="thin">
        <color rgb="FFA5A5A5"/>
      </left>
      <right style="thin">
        <color rgb="FF7F7F7F"/>
      </right>
      <top style="thin">
        <color rgb="FFA5A5A5"/>
      </top>
      <bottom style="thin">
        <color rgb="FF7F7F7F"/>
      </bottom>
      <diagonal/>
    </border>
    <border>
      <left style="thin">
        <color rgb="FFA5A5A5"/>
      </left>
      <right/>
      <top style="thin">
        <color rgb="FFA5A5A5"/>
      </top>
      <bottom style="thin">
        <color rgb="FFA5A5A5"/>
      </bottom>
      <diagonal/>
    </border>
    <border>
      <left/>
      <right/>
      <top style="thin">
        <color rgb="FFA5A5A5"/>
      </top>
      <bottom style="thin">
        <color rgb="FFA5A5A5"/>
      </bottom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A5A5A5"/>
      </right>
      <top/>
      <bottom style="thin">
        <color rgb="FF000000"/>
      </bottom>
      <diagonal/>
    </border>
    <border>
      <left style="thin">
        <color rgb="FFA5A5A5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BBBBBB"/>
      </bottom>
      <diagonal/>
    </border>
    <border>
      <left style="thin">
        <color rgb="FF000000"/>
      </left>
      <right style="thin">
        <color rgb="FFBBBBBB"/>
      </right>
      <top style="thin">
        <color rgb="FF000000"/>
      </top>
      <bottom/>
      <diagonal/>
    </border>
    <border>
      <left style="thin">
        <color rgb="FFBBBBBB"/>
      </left>
      <right/>
      <top style="thin">
        <color rgb="FFBBBBBB"/>
      </top>
      <bottom/>
      <diagonal/>
    </border>
    <border>
      <left/>
      <right/>
      <top style="thin">
        <color rgb="FFBBBBBB"/>
      </top>
      <bottom/>
      <diagonal/>
    </border>
    <border>
      <left/>
      <right style="thin">
        <color rgb="FFBBBBBB"/>
      </right>
      <top style="thin">
        <color rgb="FFBBBBBB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FF"/>
      </bottom>
      <diagonal/>
    </border>
    <border>
      <left style="thin">
        <color rgb="FF000000"/>
      </left>
      <right style="thin">
        <color rgb="FFBBBBBB"/>
      </right>
      <top/>
      <bottom style="thin">
        <color rgb="FF000000"/>
      </bottom>
      <diagonal/>
    </border>
    <border>
      <left style="thin">
        <color rgb="FFBBBBBB"/>
      </left>
      <right/>
      <top/>
      <bottom/>
      <diagonal/>
    </border>
    <border>
      <left/>
      <right style="thin">
        <color rgb="FFBBBBBB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5FF65"/>
      </bottom>
      <diagonal/>
    </border>
    <border>
      <left style="thin">
        <color rgb="FF000000"/>
      </left>
      <right style="thin">
        <color rgb="FF000000"/>
      </right>
      <top style="thin">
        <color rgb="FF65FF65"/>
      </top>
      <bottom style="thin">
        <color rgb="FF000000"/>
      </bottom>
      <diagonal/>
    </border>
    <border>
      <left style="thin">
        <color rgb="FFBBBBBB"/>
      </left>
      <right/>
      <top/>
      <bottom style="thin">
        <color rgb="FFBBBBBB"/>
      </bottom>
      <diagonal/>
    </border>
    <border>
      <left/>
      <right/>
      <top/>
      <bottom style="thin">
        <color rgb="FFBBBBBB"/>
      </bottom>
      <diagonal/>
    </border>
    <border>
      <left/>
      <right style="thin">
        <color rgb="FFBBBBBB"/>
      </right>
      <top/>
      <bottom style="thin">
        <color rgb="FFBBBBBB"/>
      </bottom>
      <diagonal/>
    </border>
    <border>
      <left style="thin">
        <color rgb="FF000000"/>
      </left>
      <right style="thin">
        <color rgb="FF000000"/>
      </right>
      <top style="thin">
        <color rgb="FFBBBBBB"/>
      </top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7A9FCD"/>
      </left>
      <right/>
      <top style="thin">
        <color rgb="FF7A9FCD"/>
      </top>
      <bottom style="thin">
        <color rgb="FF7A9FCD"/>
      </bottom>
      <diagonal/>
    </border>
    <border>
      <left/>
      <right/>
      <top style="thin">
        <color rgb="FF7A9FCD"/>
      </top>
      <bottom style="thin">
        <color rgb="FF7A9FCD"/>
      </bottom>
      <diagonal/>
    </border>
    <border>
      <left/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 style="thin">
        <color rgb="FF7A9FCD"/>
      </left>
      <right style="thin">
        <color rgb="FF7A9FCD"/>
      </right>
      <top/>
      <bottom style="thin">
        <color rgb="FF7A9FCD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09">
    <xf numFmtId="0" fontId="0" fillId="0" borderId="0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wrapText="1"/>
    </xf>
    <xf numFmtId="0" fontId="1" fillId="2" borderId="1" xfId="0" applyFont="1" applyFill="1" applyBorder="1" applyAlignment="1">
      <alignment horizontal="left" vertical="top" wrapText="1" indent="1"/>
    </xf>
    <xf numFmtId="0" fontId="1" fillId="2" borderId="1" xfId="0" applyFont="1" applyFill="1" applyBorder="1" applyAlignment="1">
      <alignment horizontal="left" vertical="top" wrapText="1" indent="5"/>
    </xf>
    <xf numFmtId="0" fontId="1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shrinkToFit="1"/>
    </xf>
    <xf numFmtId="0" fontId="0" fillId="0" borderId="0" xfId="0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 indent="1"/>
    </xf>
    <xf numFmtId="4" fontId="5" fillId="0" borderId="1" xfId="0" applyNumberFormat="1" applyFont="1" applyFill="1" applyBorder="1" applyAlignment="1">
      <alignment horizontal="right" vertical="top" shrinkToFit="1"/>
    </xf>
    <xf numFmtId="4" fontId="5" fillId="0" borderId="1" xfId="0" applyNumberFormat="1" applyFont="1" applyFill="1" applyBorder="1" applyAlignment="1">
      <alignment horizontal="left" vertical="top" indent="8" shrinkToFit="1"/>
    </xf>
    <xf numFmtId="0" fontId="0" fillId="0" borderId="1" xfId="0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top" shrinkToFit="1"/>
    </xf>
    <xf numFmtId="0" fontId="1" fillId="2" borderId="1" xfId="0" applyFont="1" applyFill="1" applyBorder="1" applyAlignment="1">
      <alignment horizontal="left" vertical="top" wrapText="1" indent="2"/>
    </xf>
    <xf numFmtId="3" fontId="6" fillId="0" borderId="1" xfId="0" applyNumberFormat="1" applyFont="1" applyFill="1" applyBorder="1" applyAlignment="1">
      <alignment horizontal="center" vertical="top" shrinkToFit="1"/>
    </xf>
    <xf numFmtId="164" fontId="6" fillId="0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 inden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 indent="2"/>
    </xf>
    <xf numFmtId="0" fontId="12" fillId="2" borderId="11" xfId="0" applyFont="1" applyFill="1" applyBorder="1" applyAlignment="1">
      <alignment horizontal="center" vertical="top" wrapText="1"/>
    </xf>
    <xf numFmtId="0" fontId="0" fillId="2" borderId="11" xfId="0" applyFill="1" applyBorder="1" applyAlignment="1">
      <alignment horizontal="left" vertical="center" wrapText="1"/>
    </xf>
    <xf numFmtId="4" fontId="14" fillId="2" borderId="11" xfId="0" applyNumberFormat="1" applyFont="1" applyFill="1" applyBorder="1" applyAlignment="1">
      <alignment horizontal="right" vertical="top" shrinkToFit="1"/>
    </xf>
    <xf numFmtId="0" fontId="15" fillId="4" borderId="15" xfId="0" applyFont="1" applyFill="1" applyBorder="1" applyAlignment="1">
      <alignment horizontal="center" vertical="top" wrapText="1"/>
    </xf>
    <xf numFmtId="0" fontId="0" fillId="4" borderId="15" xfId="0" applyFill="1" applyBorder="1" applyAlignment="1">
      <alignment horizontal="left" wrapText="1"/>
    </xf>
    <xf numFmtId="0" fontId="15" fillId="4" borderId="15" xfId="0" applyFont="1" applyFill="1" applyBorder="1" applyAlignment="1">
      <alignment horizontal="left" vertical="top" wrapText="1"/>
    </xf>
    <xf numFmtId="4" fontId="16" fillId="4" borderId="15" xfId="0" applyNumberFormat="1" applyFont="1" applyFill="1" applyBorder="1" applyAlignment="1">
      <alignment horizontal="right" vertical="top" shrinkToFit="1"/>
    </xf>
    <xf numFmtId="165" fontId="17" fillId="0" borderId="15" xfId="0" applyNumberFormat="1" applyFont="1" applyBorder="1" applyAlignment="1">
      <alignment horizontal="center" vertical="top" shrinkToFit="1"/>
    </xf>
    <xf numFmtId="0" fontId="18" fillId="0" borderId="15" xfId="0" applyFont="1" applyBorder="1" applyAlignment="1">
      <alignment horizontal="center" vertical="top" wrapText="1"/>
    </xf>
    <xf numFmtId="0" fontId="0" fillId="0" borderId="15" xfId="0" applyBorder="1" applyAlignment="1">
      <alignment horizontal="left" vertical="top" wrapText="1"/>
    </xf>
    <xf numFmtId="4" fontId="17" fillId="0" borderId="15" xfId="0" applyNumberFormat="1" applyFont="1" applyBorder="1" applyAlignment="1">
      <alignment horizontal="right" vertical="top" shrinkToFit="1"/>
    </xf>
    <xf numFmtId="2" fontId="17" fillId="0" borderId="15" xfId="0" applyNumberFormat="1" applyFont="1" applyBorder="1" applyAlignment="1">
      <alignment horizontal="right" vertical="top" shrinkToFit="1"/>
    </xf>
    <xf numFmtId="10" fontId="17" fillId="0" borderId="15" xfId="0" applyNumberFormat="1" applyFont="1" applyBorder="1" applyAlignment="1">
      <alignment horizontal="right" vertical="top" shrinkToFit="1"/>
    </xf>
    <xf numFmtId="0" fontId="0" fillId="0" borderId="15" xfId="0" applyBorder="1" applyAlignment="1">
      <alignment horizontal="center" vertical="top" wrapText="1"/>
    </xf>
    <xf numFmtId="0" fontId="19" fillId="0" borderId="15" xfId="0" applyFont="1" applyBorder="1" applyAlignment="1">
      <alignment horizontal="left" vertical="top" wrapText="1" indent="1"/>
    </xf>
    <xf numFmtId="0" fontId="10" fillId="0" borderId="15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 indent="2"/>
    </xf>
    <xf numFmtId="0" fontId="0" fillId="0" borderId="15" xfId="0" applyBorder="1" applyAlignment="1">
      <alignment horizontal="left" vertical="top" wrapText="1" indent="2"/>
    </xf>
    <xf numFmtId="0" fontId="0" fillId="0" borderId="15" xfId="0" applyBorder="1" applyAlignment="1">
      <alignment horizontal="left" vertical="top" wrapText="1" indent="3"/>
    </xf>
    <xf numFmtId="0" fontId="0" fillId="0" borderId="15" xfId="0" applyBorder="1" applyAlignment="1">
      <alignment horizontal="left" wrapText="1"/>
    </xf>
    <xf numFmtId="1" fontId="17" fillId="0" borderId="15" xfId="0" applyNumberFormat="1" applyFont="1" applyBorder="1" applyAlignment="1">
      <alignment horizontal="center" vertical="top" shrinkToFit="1"/>
    </xf>
    <xf numFmtId="0" fontId="19" fillId="0" borderId="15" xfId="0" applyFont="1" applyBorder="1" applyAlignment="1">
      <alignment horizontal="left" vertical="top" wrapText="1" indent="3"/>
    </xf>
    <xf numFmtId="0" fontId="0" fillId="0" borderId="0" xfId="0" applyAlignment="1">
      <alignment horizontal="left" wrapText="1"/>
    </xf>
    <xf numFmtId="0" fontId="18" fillId="0" borderId="15" xfId="0" applyFont="1" applyBorder="1" applyAlignment="1">
      <alignment horizontal="right" vertical="top" wrapText="1"/>
    </xf>
    <xf numFmtId="0" fontId="0" fillId="0" borderId="0" xfId="0" applyAlignment="1">
      <alignment horizontal="left" vertical="center" wrapText="1"/>
    </xf>
    <xf numFmtId="0" fontId="0" fillId="0" borderId="16" xfId="0" applyBorder="1" applyAlignment="1">
      <alignment horizontal="left" wrapText="1"/>
    </xf>
    <xf numFmtId="4" fontId="21" fillId="3" borderId="1" xfId="0" applyNumberFormat="1" applyFont="1" applyFill="1" applyBorder="1" applyAlignment="1">
      <alignment horizontal="right" vertical="top" shrinkToFi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6" borderId="18" xfId="0" applyFill="1" applyBorder="1" applyAlignment="1">
      <alignment horizontal="left" vertical="center" wrapText="1"/>
    </xf>
    <xf numFmtId="0" fontId="20" fillId="6" borderId="18" xfId="0" applyFont="1" applyFill="1" applyBorder="1" applyAlignment="1">
      <alignment horizontal="center" vertical="top" wrapText="1"/>
    </xf>
    <xf numFmtId="4" fontId="23" fillId="6" borderId="19" xfId="0" applyNumberFormat="1" applyFont="1" applyFill="1" applyBorder="1" applyAlignment="1">
      <alignment horizontal="center" vertical="top" shrinkToFit="1"/>
    </xf>
    <xf numFmtId="0" fontId="19" fillId="0" borderId="20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top" wrapText="1"/>
    </xf>
    <xf numFmtId="0" fontId="25" fillId="0" borderId="21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left" vertical="top" wrapText="1" indent="1"/>
    </xf>
    <xf numFmtId="0" fontId="19" fillId="0" borderId="21" xfId="0" applyFont="1" applyBorder="1" applyAlignment="1">
      <alignment horizontal="left" vertical="top" wrapText="1" indent="2"/>
    </xf>
    <xf numFmtId="0" fontId="19" fillId="0" borderId="21" xfId="0" applyFont="1" applyBorder="1" applyAlignment="1">
      <alignment horizontal="right" vertical="top" wrapText="1" indent="1"/>
    </xf>
    <xf numFmtId="0" fontId="19" fillId="0" borderId="22" xfId="0" applyFont="1" applyBorder="1" applyAlignment="1">
      <alignment horizontal="center" vertical="top" wrapText="1"/>
    </xf>
    <xf numFmtId="1" fontId="27" fillId="0" borderId="23" xfId="0" applyNumberFormat="1" applyFont="1" applyBorder="1" applyAlignment="1">
      <alignment horizontal="center" vertical="top" shrinkToFit="1"/>
    </xf>
    <xf numFmtId="0" fontId="19" fillId="0" borderId="24" xfId="0" applyFont="1" applyBorder="1" applyAlignment="1">
      <alignment horizontal="center" vertical="top" wrapText="1"/>
    </xf>
    <xf numFmtId="0" fontId="25" fillId="0" borderId="24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left" vertical="top" wrapText="1" indent="1"/>
    </xf>
    <xf numFmtId="164" fontId="27" fillId="0" borderId="24" xfId="0" applyNumberFormat="1" applyFont="1" applyBorder="1" applyAlignment="1">
      <alignment horizontal="left" vertical="top" indent="2" shrinkToFit="1"/>
    </xf>
    <xf numFmtId="0" fontId="0" fillId="0" borderId="24" xfId="0" applyBorder="1" applyAlignment="1">
      <alignment horizontal="left" wrapText="1"/>
    </xf>
    <xf numFmtId="2" fontId="27" fillId="0" borderId="24" xfId="0" applyNumberFormat="1" applyFont="1" applyBorder="1" applyAlignment="1">
      <alignment horizontal="center" vertical="top" shrinkToFit="1"/>
    </xf>
    <xf numFmtId="2" fontId="27" fillId="0" borderId="25" xfId="0" applyNumberFormat="1" applyFont="1" applyBorder="1" applyAlignment="1">
      <alignment horizontal="center" vertical="top" shrinkToFit="1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horizontal="left" vertical="top" wrapText="1"/>
    </xf>
    <xf numFmtId="4" fontId="27" fillId="0" borderId="24" xfId="0" applyNumberFormat="1" applyFont="1" applyBorder="1" applyAlignment="1">
      <alignment horizontal="center" vertical="top" shrinkToFit="1"/>
    </xf>
    <xf numFmtId="4" fontId="27" fillId="0" borderId="25" xfId="0" applyNumberFormat="1" applyFont="1" applyBorder="1" applyAlignment="1">
      <alignment horizontal="center" vertical="top" shrinkToFit="1"/>
    </xf>
    <xf numFmtId="164" fontId="27" fillId="0" borderId="24" xfId="0" applyNumberFormat="1" applyFont="1" applyBorder="1" applyAlignment="1">
      <alignment horizontal="left" vertical="top" indent="1" shrinkToFit="1"/>
    </xf>
    <xf numFmtId="0" fontId="0" fillId="0" borderId="26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2" fontId="23" fillId="6" borderId="19" xfId="0" applyNumberFormat="1" applyFont="1" applyFill="1" applyBorder="1" applyAlignment="1">
      <alignment horizontal="center" vertical="top" shrinkToFit="1"/>
    </xf>
    <xf numFmtId="0" fontId="0" fillId="6" borderId="18" xfId="0" applyFill="1" applyBorder="1" applyAlignment="1">
      <alignment horizontal="left" vertical="top" wrapText="1"/>
    </xf>
    <xf numFmtId="0" fontId="19" fillId="0" borderId="23" xfId="0" applyFont="1" applyBorder="1" applyAlignment="1">
      <alignment horizontal="center" vertical="top" wrapText="1"/>
    </xf>
    <xf numFmtId="0" fontId="0" fillId="0" borderId="23" xfId="0" applyBorder="1" applyAlignment="1">
      <alignment horizontal="left" wrapText="1"/>
    </xf>
    <xf numFmtId="0" fontId="0" fillId="0" borderId="25" xfId="0" applyBorder="1" applyAlignment="1">
      <alignment horizontal="left" wrapText="1"/>
    </xf>
    <xf numFmtId="4" fontId="28" fillId="0" borderId="25" xfId="0" applyNumberFormat="1" applyFont="1" applyBorder="1" applyAlignment="1">
      <alignment horizontal="center" vertical="top" shrinkToFit="1"/>
    </xf>
    <xf numFmtId="2" fontId="28" fillId="0" borderId="25" xfId="0" applyNumberFormat="1" applyFont="1" applyBorder="1" applyAlignment="1">
      <alignment horizontal="center" vertical="top" shrinkToFit="1"/>
    </xf>
    <xf numFmtId="0" fontId="0" fillId="6" borderId="18" xfId="0" applyFill="1" applyBorder="1" applyAlignment="1">
      <alignment horizontal="left" vertical="top" wrapText="1" indent="1"/>
    </xf>
    <xf numFmtId="0" fontId="0" fillId="6" borderId="19" xfId="0" applyFill="1" applyBorder="1" applyAlignment="1">
      <alignment horizontal="left" vertical="top" wrapText="1" indent="1"/>
    </xf>
    <xf numFmtId="0" fontId="19" fillId="0" borderId="22" xfId="0" applyFont="1" applyBorder="1" applyAlignment="1">
      <alignment horizontal="left" vertical="top" wrapText="1" indent="1"/>
    </xf>
    <xf numFmtId="164" fontId="27" fillId="0" borderId="24" xfId="0" applyNumberFormat="1" applyFont="1" applyBorder="1" applyAlignment="1">
      <alignment horizontal="center" vertical="top" shrinkToFit="1"/>
    </xf>
    <xf numFmtId="4" fontId="27" fillId="0" borderId="24" xfId="0" applyNumberFormat="1" applyFont="1" applyBorder="1" applyAlignment="1">
      <alignment horizontal="right" vertical="top" indent="1" shrinkToFit="1"/>
    </xf>
    <xf numFmtId="4" fontId="27" fillId="0" borderId="25" xfId="0" applyNumberFormat="1" applyFont="1" applyBorder="1" applyAlignment="1">
      <alignment horizontal="left" vertical="top" indent="1" shrinkToFit="1"/>
    </xf>
    <xf numFmtId="4" fontId="27" fillId="0" borderId="25" xfId="0" applyNumberFormat="1" applyFont="1" applyBorder="1" applyAlignment="1">
      <alignment horizontal="left" vertical="top" indent="2" shrinkToFit="1"/>
    </xf>
    <xf numFmtId="2" fontId="27" fillId="0" borderId="24" xfId="0" applyNumberFormat="1" applyFont="1" applyBorder="1" applyAlignment="1">
      <alignment horizontal="left" vertical="top" indent="2" shrinkToFit="1"/>
    </xf>
    <xf numFmtId="2" fontId="27" fillId="0" borderId="25" xfId="0" applyNumberFormat="1" applyFont="1" applyBorder="1" applyAlignment="1">
      <alignment horizontal="left" vertical="top" indent="2" shrinkToFit="1"/>
    </xf>
    <xf numFmtId="166" fontId="27" fillId="0" borderId="24" xfId="0" applyNumberFormat="1" applyFont="1" applyBorder="1" applyAlignment="1">
      <alignment horizontal="center" vertical="top" shrinkToFit="1"/>
    </xf>
    <xf numFmtId="4" fontId="28" fillId="0" borderId="25" xfId="0" applyNumberFormat="1" applyFont="1" applyBorder="1" applyAlignment="1">
      <alignment horizontal="left" vertical="top" indent="2" shrinkToFit="1"/>
    </xf>
    <xf numFmtId="2" fontId="23" fillId="6" borderId="19" xfId="0" applyNumberFormat="1" applyFont="1" applyFill="1" applyBorder="1" applyAlignment="1">
      <alignment horizontal="left" vertical="top" indent="2" shrinkToFit="1"/>
    </xf>
    <xf numFmtId="0" fontId="19" fillId="0" borderId="20" xfId="0" applyFont="1" applyBorder="1" applyAlignment="1">
      <alignment horizontal="left" vertical="top" wrapText="1" indent="3"/>
    </xf>
    <xf numFmtId="0" fontId="0" fillId="0" borderId="25" xfId="0" applyBorder="1" applyAlignment="1">
      <alignment horizontal="left" vertical="top" wrapText="1"/>
    </xf>
    <xf numFmtId="0" fontId="19" fillId="0" borderId="24" xfId="0" applyFont="1" applyBorder="1" applyAlignment="1">
      <alignment horizontal="right" vertical="top" wrapText="1" indent="1"/>
    </xf>
    <xf numFmtId="0" fontId="20" fillId="6" borderId="18" xfId="0" applyFont="1" applyFill="1" applyBorder="1" applyAlignment="1">
      <alignment horizontal="left" vertical="top" wrapText="1" indent="2"/>
    </xf>
    <xf numFmtId="0" fontId="19" fillId="0" borderId="23" xfId="0" applyFont="1" applyBorder="1" applyAlignment="1">
      <alignment horizontal="left" vertical="top" wrapText="1" indent="2"/>
    </xf>
    <xf numFmtId="0" fontId="19" fillId="0" borderId="23" xfId="0" applyFont="1" applyBorder="1" applyAlignment="1">
      <alignment horizontal="left" vertical="top" wrapText="1" indent="3"/>
    </xf>
    <xf numFmtId="4" fontId="0" fillId="0" borderId="0" xfId="0" applyNumberFormat="1" applyAlignment="1">
      <alignment horizontal="left" vertical="top"/>
    </xf>
    <xf numFmtId="43" fontId="0" fillId="0" borderId="0" xfId="1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 indent="1"/>
    </xf>
    <xf numFmtId="1" fontId="17" fillId="0" borderId="1" xfId="0" applyNumberFormat="1" applyFont="1" applyBorder="1" applyAlignment="1">
      <alignment horizontal="center" vertical="top" shrinkToFit="1"/>
    </xf>
    <xf numFmtId="0" fontId="18" fillId="0" borderId="1" xfId="0" applyFont="1" applyBorder="1" applyAlignment="1">
      <alignment horizontal="center" vertical="top" wrapText="1"/>
    </xf>
    <xf numFmtId="2" fontId="17" fillId="0" borderId="1" xfId="0" applyNumberFormat="1" applyFont="1" applyBorder="1" applyAlignment="1">
      <alignment horizontal="center" vertical="top" shrinkToFit="1"/>
    </xf>
    <xf numFmtId="0" fontId="18" fillId="0" borderId="1" xfId="0" applyFont="1" applyBorder="1" applyAlignment="1">
      <alignment horizontal="left" vertical="top" wrapText="1"/>
    </xf>
    <xf numFmtId="1" fontId="17" fillId="0" borderId="1" xfId="0" applyNumberFormat="1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top" wrapText="1" indent="7"/>
    </xf>
    <xf numFmtId="1" fontId="3" fillId="0" borderId="1" xfId="0" applyNumberFormat="1" applyFont="1" applyBorder="1" applyAlignment="1">
      <alignment horizontal="center" vertical="top" shrinkToFit="1"/>
    </xf>
    <xf numFmtId="2" fontId="3" fillId="0" borderId="1" xfId="0" applyNumberFormat="1" applyFont="1" applyBorder="1" applyAlignment="1">
      <alignment horizontal="center" vertical="top" shrinkToFi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 indent="2"/>
    </xf>
    <xf numFmtId="0" fontId="10" fillId="0" borderId="1" xfId="0" applyFont="1" applyBorder="1" applyAlignment="1">
      <alignment horizontal="left" vertical="top" wrapText="1" indent="7"/>
    </xf>
    <xf numFmtId="167" fontId="31" fillId="0" borderId="1" xfId="0" applyNumberFormat="1" applyFont="1" applyBorder="1" applyAlignment="1">
      <alignment horizontal="center" vertical="top" shrinkToFit="1"/>
    </xf>
    <xf numFmtId="0" fontId="0" fillId="0" borderId="3" xfId="0" applyBorder="1" applyAlignment="1">
      <alignment horizontal="left" wrapText="1"/>
    </xf>
    <xf numFmtId="2" fontId="32" fillId="0" borderId="1" xfId="0" applyNumberFormat="1" applyFont="1" applyBorder="1" applyAlignment="1">
      <alignment horizontal="center" vertical="top" shrinkToFit="1"/>
    </xf>
    <xf numFmtId="0" fontId="0" fillId="0" borderId="5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4" fontId="3" fillId="0" borderId="1" xfId="0" applyNumberFormat="1" applyFont="1" applyBorder="1" applyAlignment="1">
      <alignment horizontal="center" vertical="top" shrinkToFit="1"/>
    </xf>
    <xf numFmtId="0" fontId="0" fillId="0" borderId="0" xfId="0" applyAlignment="1">
      <alignment vertical="center" wrapText="1"/>
    </xf>
    <xf numFmtId="0" fontId="34" fillId="7" borderId="6" xfId="0" applyFont="1" applyFill="1" applyBorder="1" applyAlignment="1">
      <alignment horizontal="left" vertical="top" wrapText="1" indent="1"/>
    </xf>
    <xf numFmtId="0" fontId="0" fillId="0" borderId="35" xfId="0" applyBorder="1" applyAlignment="1">
      <alignment horizontal="left" wrapText="1"/>
    </xf>
    <xf numFmtId="0" fontId="34" fillId="7" borderId="7" xfId="0" applyFont="1" applyFill="1" applyBorder="1" applyAlignment="1">
      <alignment horizontal="center" vertical="top" wrapText="1"/>
    </xf>
    <xf numFmtId="1" fontId="36" fillId="0" borderId="6" xfId="0" applyNumberFormat="1" applyFont="1" applyBorder="1" applyAlignment="1">
      <alignment horizontal="center" vertical="center" shrinkToFit="1"/>
    </xf>
    <xf numFmtId="0" fontId="0" fillId="0" borderId="6" xfId="0" applyBorder="1" applyAlignment="1">
      <alignment horizontal="left" vertical="center" wrapText="1"/>
    </xf>
    <xf numFmtId="2" fontId="36" fillId="0" borderId="6" xfId="0" applyNumberFormat="1" applyFont="1" applyBorder="1" applyAlignment="1">
      <alignment horizontal="right" vertical="center" shrinkToFit="1"/>
    </xf>
    <xf numFmtId="0" fontId="12" fillId="0" borderId="35" xfId="0" applyFont="1" applyBorder="1" applyAlignment="1">
      <alignment horizontal="right" vertical="center" wrapText="1" indent="1"/>
    </xf>
    <xf numFmtId="10" fontId="14" fillId="0" borderId="0" xfId="0" applyNumberFormat="1" applyFont="1" applyAlignment="1">
      <alignment vertical="top" shrinkToFit="1"/>
    </xf>
    <xf numFmtId="0" fontId="12" fillId="0" borderId="0" xfId="0" applyFont="1" applyAlignment="1">
      <alignment horizontal="left" vertical="top" wrapText="1" indent="3"/>
    </xf>
    <xf numFmtId="1" fontId="36" fillId="0" borderId="36" xfId="0" applyNumberFormat="1" applyFont="1" applyBorder="1" applyAlignment="1">
      <alignment horizontal="center" vertical="top" shrinkToFit="1"/>
    </xf>
    <xf numFmtId="0" fontId="0" fillId="0" borderId="36" xfId="0" applyBorder="1" applyAlignment="1">
      <alignment horizontal="left" vertical="top" wrapText="1"/>
    </xf>
    <xf numFmtId="2" fontId="36" fillId="0" borderId="36" xfId="0" applyNumberFormat="1" applyFont="1" applyBorder="1" applyAlignment="1">
      <alignment horizontal="right" vertical="top" shrinkToFit="1"/>
    </xf>
    <xf numFmtId="0" fontId="12" fillId="0" borderId="35" xfId="0" applyFont="1" applyBorder="1" applyAlignment="1">
      <alignment horizontal="right" vertical="top" wrapText="1" indent="1"/>
    </xf>
    <xf numFmtId="0" fontId="38" fillId="0" borderId="36" xfId="0" applyFont="1" applyBorder="1" applyAlignment="1">
      <alignment horizontal="center" vertical="top" wrapText="1"/>
    </xf>
    <xf numFmtId="0" fontId="38" fillId="0" borderId="36" xfId="0" applyFont="1" applyBorder="1" applyAlignment="1">
      <alignment horizontal="left" vertical="top" wrapText="1"/>
    </xf>
    <xf numFmtId="2" fontId="39" fillId="0" borderId="36" xfId="0" applyNumberFormat="1" applyFont="1" applyBorder="1" applyAlignment="1">
      <alignment horizontal="right" vertical="top" shrinkToFit="1"/>
    </xf>
    <xf numFmtId="0" fontId="12" fillId="0" borderId="35" xfId="0" applyFont="1" applyBorder="1" applyAlignment="1">
      <alignment horizontal="left" vertical="top" wrapText="1" indent="4"/>
    </xf>
    <xf numFmtId="0" fontId="38" fillId="0" borderId="7" xfId="0" applyFont="1" applyBorder="1" applyAlignment="1">
      <alignment horizontal="center" vertical="top" wrapText="1"/>
    </xf>
    <xf numFmtId="0" fontId="38" fillId="0" borderId="7" xfId="0" applyFont="1" applyBorder="1" applyAlignment="1">
      <alignment horizontal="left" vertical="top" wrapText="1"/>
    </xf>
    <xf numFmtId="2" fontId="39" fillId="0" borderId="7" xfId="0" applyNumberFormat="1" applyFont="1" applyBorder="1" applyAlignment="1">
      <alignment horizontal="right" vertical="top" shrinkToFit="1"/>
    </xf>
    <xf numFmtId="0" fontId="0" fillId="0" borderId="4" xfId="0" applyBorder="1" applyAlignment="1">
      <alignment horizontal="left" vertical="center" wrapText="1"/>
    </xf>
    <xf numFmtId="0" fontId="37" fillId="0" borderId="1" xfId="0" applyFont="1" applyBorder="1" applyAlignment="1">
      <alignment horizontal="right" vertical="top" wrapText="1"/>
    </xf>
    <xf numFmtId="10" fontId="36" fillId="0" borderId="1" xfId="0" applyNumberFormat="1" applyFont="1" applyBorder="1" applyAlignment="1">
      <alignment horizontal="left" vertical="top" indent="2" shrinkToFit="1"/>
    </xf>
    <xf numFmtId="0" fontId="12" fillId="0" borderId="37" xfId="0" applyFont="1" applyBorder="1" applyAlignment="1">
      <alignment horizontal="left" vertical="top" wrapText="1" indent="3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 indent="3"/>
    </xf>
    <xf numFmtId="0" fontId="0" fillId="0" borderId="52" xfId="0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top" shrinkToFit="1"/>
    </xf>
    <xf numFmtId="4" fontId="21" fillId="0" borderId="1" xfId="0" applyNumberFormat="1" applyFont="1" applyBorder="1" applyAlignment="1">
      <alignment horizontal="left" vertical="top" indent="2" shrinkToFit="1"/>
    </xf>
    <xf numFmtId="43" fontId="0" fillId="0" borderId="0" xfId="1" applyFont="1" applyFill="1" applyBorder="1" applyAlignment="1">
      <alignment horizontal="left" vertical="center" wrapText="1"/>
    </xf>
    <xf numFmtId="168" fontId="0" fillId="0" borderId="0" xfId="1" applyNumberFormat="1" applyFont="1" applyFill="1" applyBorder="1" applyAlignment="1">
      <alignment horizontal="left" vertical="center" wrapText="1"/>
    </xf>
    <xf numFmtId="169" fontId="45" fillId="0" borderId="0" xfId="0" applyNumberFormat="1" applyFont="1" applyFill="1" applyBorder="1" applyAlignment="1">
      <alignment horizontal="left" vertical="center" wrapText="1"/>
    </xf>
    <xf numFmtId="0" fontId="46" fillId="9" borderId="0" xfId="0" applyFont="1" applyFill="1" applyAlignment="1">
      <alignment horizontal="left" vertical="top" wrapText="1"/>
    </xf>
    <xf numFmtId="0" fontId="0" fillId="0" borderId="0" xfId="0"/>
    <xf numFmtId="0" fontId="47" fillId="9" borderId="0" xfId="0" applyFont="1" applyFill="1" applyAlignment="1">
      <alignment horizontal="left" vertical="top" wrapText="1"/>
    </xf>
    <xf numFmtId="0" fontId="46" fillId="9" borderId="53" xfId="0" applyFont="1" applyFill="1" applyBorder="1" applyAlignment="1">
      <alignment horizontal="left" vertical="top" wrapText="1"/>
    </xf>
    <xf numFmtId="0" fontId="46" fillId="9" borderId="53" xfId="0" applyFont="1" applyFill="1" applyBorder="1" applyAlignment="1">
      <alignment horizontal="right" vertical="top" wrapText="1"/>
    </xf>
    <xf numFmtId="0" fontId="46" fillId="9" borderId="53" xfId="0" applyFont="1" applyFill="1" applyBorder="1" applyAlignment="1">
      <alignment horizontal="center" vertical="top" wrapText="1"/>
    </xf>
    <xf numFmtId="0" fontId="48" fillId="10" borderId="53" xfId="0" applyFont="1" applyFill="1" applyBorder="1" applyAlignment="1">
      <alignment horizontal="left" vertical="top" wrapText="1"/>
    </xf>
    <xf numFmtId="0" fontId="48" fillId="10" borderId="53" xfId="0" applyFont="1" applyFill="1" applyBorder="1" applyAlignment="1">
      <alignment horizontal="center" vertical="top" wrapText="1"/>
    </xf>
    <xf numFmtId="170" fontId="48" fillId="10" borderId="53" xfId="0" applyNumberFormat="1" applyFont="1" applyFill="1" applyBorder="1" applyAlignment="1">
      <alignment horizontal="right" vertical="top" wrapText="1"/>
    </xf>
    <xf numFmtId="4" fontId="48" fillId="10" borderId="53" xfId="0" applyNumberFormat="1" applyFont="1" applyFill="1" applyBorder="1" applyAlignment="1">
      <alignment horizontal="right" vertical="top" wrapText="1"/>
    </xf>
    <xf numFmtId="0" fontId="49" fillId="11" borderId="53" xfId="0" applyFont="1" applyFill="1" applyBorder="1" applyAlignment="1">
      <alignment horizontal="left" vertical="top" wrapText="1"/>
    </xf>
    <xf numFmtId="0" fontId="49" fillId="11" borderId="53" xfId="0" applyFont="1" applyFill="1" applyBorder="1" applyAlignment="1">
      <alignment horizontal="right" vertical="top" wrapText="1"/>
    </xf>
    <xf numFmtId="0" fontId="49" fillId="11" borderId="53" xfId="0" applyFont="1" applyFill="1" applyBorder="1" applyAlignment="1">
      <alignment horizontal="center" vertical="top" wrapText="1"/>
    </xf>
    <xf numFmtId="170" fontId="49" fillId="11" borderId="53" xfId="0" applyNumberFormat="1" applyFont="1" applyFill="1" applyBorder="1" applyAlignment="1">
      <alignment horizontal="right" vertical="top" wrapText="1"/>
    </xf>
    <xf numFmtId="4" fontId="49" fillId="11" borderId="53" xfId="0" applyNumberFormat="1" applyFont="1" applyFill="1" applyBorder="1" applyAlignment="1">
      <alignment horizontal="right" vertical="top" wrapText="1"/>
    </xf>
    <xf numFmtId="0" fontId="49" fillId="12" borderId="53" xfId="0" applyFont="1" applyFill="1" applyBorder="1" applyAlignment="1">
      <alignment horizontal="left" vertical="top" wrapText="1"/>
    </xf>
    <xf numFmtId="0" fontId="49" fillId="12" borderId="53" xfId="0" applyFont="1" applyFill="1" applyBorder="1" applyAlignment="1">
      <alignment horizontal="center" vertical="top" wrapText="1"/>
    </xf>
    <xf numFmtId="170" fontId="49" fillId="12" borderId="53" xfId="0" applyNumberFormat="1" applyFont="1" applyFill="1" applyBorder="1" applyAlignment="1">
      <alignment horizontal="right" vertical="top" wrapText="1"/>
    </xf>
    <xf numFmtId="4" fontId="49" fillId="12" borderId="53" xfId="0" applyNumberFormat="1" applyFont="1" applyFill="1" applyBorder="1" applyAlignment="1">
      <alignment horizontal="right" vertical="top" wrapText="1"/>
    </xf>
    <xf numFmtId="0" fontId="48" fillId="10" borderId="54" xfId="0" applyFont="1" applyFill="1" applyBorder="1" applyAlignment="1">
      <alignment horizontal="left" vertical="top" wrapText="1"/>
    </xf>
    <xf numFmtId="171" fontId="49" fillId="12" borderId="53" xfId="0" applyNumberFormat="1" applyFont="1" applyFill="1" applyBorder="1" applyAlignment="1">
      <alignment horizontal="right" vertical="top" wrapText="1"/>
    </xf>
    <xf numFmtId="171" fontId="47" fillId="9" borderId="0" xfId="0" applyNumberFormat="1" applyFont="1" applyFill="1" applyAlignment="1">
      <alignment horizontal="right" vertical="top" wrapText="1"/>
    </xf>
    <xf numFmtId="171" fontId="49" fillId="11" borderId="53" xfId="0" applyNumberFormat="1" applyFont="1" applyFill="1" applyBorder="1" applyAlignment="1">
      <alignment horizontal="right" vertical="top" wrapText="1"/>
    </xf>
    <xf numFmtId="0" fontId="2" fillId="3" borderId="6" xfId="0" applyFont="1" applyFill="1" applyBorder="1" applyAlignment="1">
      <alignment horizontal="left" vertical="top" wrapText="1" indent="2"/>
    </xf>
    <xf numFmtId="0" fontId="2" fillId="3" borderId="7" xfId="0" applyFont="1" applyFill="1" applyBorder="1" applyAlignment="1">
      <alignment horizontal="left" vertical="top" wrapText="1" indent="2"/>
    </xf>
    <xf numFmtId="0" fontId="0" fillId="2" borderId="14" xfId="0" applyFill="1" applyBorder="1" applyAlignment="1">
      <alignment horizontal="left" vertical="top" wrapText="1"/>
    </xf>
    <xf numFmtId="43" fontId="17" fillId="0" borderId="15" xfId="1" applyFont="1" applyBorder="1" applyAlignment="1">
      <alignment horizontal="right" vertical="top" shrinkToFit="1"/>
    </xf>
    <xf numFmtId="43" fontId="0" fillId="0" borderId="0" xfId="0" applyNumberForma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vertical="center" wrapText="1"/>
    </xf>
    <xf numFmtId="10" fontId="0" fillId="0" borderId="47" xfId="0" applyNumberFormat="1" applyBorder="1" applyAlignment="1">
      <alignment horizontal="center" vertical="top" wrapText="1"/>
    </xf>
    <xf numFmtId="10" fontId="10" fillId="0" borderId="47" xfId="0" applyNumberFormat="1" applyFont="1" applyBorder="1" applyAlignment="1">
      <alignment horizontal="center" vertical="top" wrapText="1"/>
    </xf>
    <xf numFmtId="10" fontId="0" fillId="0" borderId="6" xfId="0" applyNumberFormat="1" applyBorder="1" applyAlignment="1">
      <alignment horizontal="center" vertical="top" wrapText="1"/>
    </xf>
    <xf numFmtId="10" fontId="10" fillId="0" borderId="42" xfId="0" applyNumberFormat="1" applyFont="1" applyBorder="1" applyAlignment="1">
      <alignment horizontal="center" vertical="top" wrapText="1"/>
    </xf>
    <xf numFmtId="43" fontId="0" fillId="0" borderId="46" xfId="1" applyFont="1" applyBorder="1" applyAlignment="1">
      <alignment horizontal="left" wrapText="1"/>
    </xf>
    <xf numFmtId="43" fontId="0" fillId="0" borderId="48" xfId="1" applyFont="1" applyBorder="1" applyAlignment="1">
      <alignment horizontal="left" wrapText="1"/>
    </xf>
    <xf numFmtId="43" fontId="0" fillId="0" borderId="32" xfId="1" applyFont="1" applyBorder="1" applyAlignment="1">
      <alignment horizontal="left" wrapText="1"/>
    </xf>
    <xf numFmtId="0" fontId="0" fillId="0" borderId="60" xfId="0" applyBorder="1" applyAlignment="1">
      <alignment horizontal="center" vertical="top" wrapText="1"/>
    </xf>
    <xf numFmtId="10" fontId="53" fillId="0" borderId="60" xfId="0" applyNumberFormat="1" applyFont="1" applyBorder="1" applyAlignment="1">
      <alignment horizontal="center" vertical="top" shrinkToFit="1"/>
    </xf>
    <xf numFmtId="10" fontId="53" fillId="0" borderId="60" xfId="0" applyNumberFormat="1" applyFont="1" applyBorder="1" applyAlignment="1">
      <alignment horizontal="right" vertical="top" indent="2" shrinkToFit="1"/>
    </xf>
    <xf numFmtId="10" fontId="53" fillId="15" borderId="60" xfId="0" applyNumberFormat="1" applyFont="1" applyFill="1" applyBorder="1" applyAlignment="1">
      <alignment horizontal="center" vertical="top" shrinkToFit="1"/>
    </xf>
    <xf numFmtId="10" fontId="53" fillId="15" borderId="60" xfId="0" applyNumberFormat="1" applyFont="1" applyFill="1" applyBorder="1" applyAlignment="1">
      <alignment horizontal="left" vertical="top" indent="2" shrinkToFit="1"/>
    </xf>
    <xf numFmtId="10" fontId="53" fillId="0" borderId="60" xfId="0" applyNumberFormat="1" applyFont="1" applyBorder="1" applyAlignment="1">
      <alignment horizontal="left" vertical="top" indent="2" shrinkToFit="1"/>
    </xf>
    <xf numFmtId="10" fontId="54" fillId="15" borderId="60" xfId="0" applyNumberFormat="1" applyFont="1" applyFill="1" applyBorder="1" applyAlignment="1">
      <alignment horizontal="center" vertical="top" shrinkToFit="1"/>
    </xf>
    <xf numFmtId="10" fontId="54" fillId="15" borderId="60" xfId="0" applyNumberFormat="1" applyFont="1" applyFill="1" applyBorder="1" applyAlignment="1">
      <alignment horizontal="right" vertical="top" indent="2" shrinkToFit="1"/>
    </xf>
    <xf numFmtId="10" fontId="53" fillId="15" borderId="60" xfId="0" applyNumberFormat="1" applyFont="1" applyFill="1" applyBorder="1" applyAlignment="1">
      <alignment horizontal="right" vertical="top" indent="2" shrinkToFit="1"/>
    </xf>
    <xf numFmtId="10" fontId="54" fillId="0" borderId="60" xfId="0" applyNumberFormat="1" applyFont="1" applyBorder="1" applyAlignment="1">
      <alignment horizontal="center" vertical="top" shrinkToFit="1"/>
    </xf>
    <xf numFmtId="10" fontId="54" fillId="0" borderId="60" xfId="0" applyNumberFormat="1" applyFont="1" applyBorder="1" applyAlignment="1">
      <alignment horizontal="right" vertical="top" indent="2" shrinkToFit="1"/>
    </xf>
    <xf numFmtId="10" fontId="54" fillId="15" borderId="60" xfId="0" applyNumberFormat="1" applyFont="1" applyFill="1" applyBorder="1" applyAlignment="1">
      <alignment horizontal="left" vertical="top" indent="2" shrinkToFit="1"/>
    </xf>
    <xf numFmtId="0" fontId="0" fillId="15" borderId="60" xfId="0" applyFill="1" applyBorder="1" applyAlignment="1">
      <alignment horizontal="left" vertical="top" wrapText="1"/>
    </xf>
    <xf numFmtId="10" fontId="53" fillId="15" borderId="60" xfId="0" applyNumberFormat="1" applyFont="1" applyFill="1" applyBorder="1" applyAlignment="1">
      <alignment horizontal="center" vertical="center" shrinkToFit="1"/>
    </xf>
    <xf numFmtId="10" fontId="53" fillId="15" borderId="60" xfId="0" applyNumberFormat="1" applyFont="1" applyFill="1" applyBorder="1" applyAlignment="1">
      <alignment horizontal="left" vertical="center" indent="2" shrinkToFit="1"/>
    </xf>
    <xf numFmtId="10" fontId="51" fillId="13" borderId="60" xfId="0" applyNumberFormat="1" applyFont="1" applyFill="1" applyBorder="1" applyAlignment="1">
      <alignment horizontal="center" vertical="top" shrinkToFit="1"/>
    </xf>
    <xf numFmtId="10" fontId="51" fillId="13" borderId="60" xfId="0" applyNumberFormat="1" applyFont="1" applyFill="1" applyBorder="1" applyAlignment="1">
      <alignment horizontal="right" vertical="top" indent="1" shrinkToFit="1"/>
    </xf>
    <xf numFmtId="0" fontId="55" fillId="0" borderId="0" xfId="0" applyFont="1"/>
    <xf numFmtId="0" fontId="18" fillId="0" borderId="0" xfId="0" applyFont="1"/>
    <xf numFmtId="43" fontId="0" fillId="0" borderId="0" xfId="1" applyFont="1"/>
    <xf numFmtId="43" fontId="0" fillId="0" borderId="0" xfId="1" applyFont="1" applyFill="1" applyBorder="1" applyAlignment="1">
      <alignment horizontal="left" vertical="top"/>
    </xf>
    <xf numFmtId="43" fontId="0" fillId="0" borderId="0" xfId="0" applyNumberFormat="1" applyFill="1" applyBorder="1" applyAlignment="1">
      <alignment horizontal="left" vertical="top"/>
    </xf>
    <xf numFmtId="0" fontId="57" fillId="0" borderId="60" xfId="0" applyFont="1" applyBorder="1" applyAlignment="1">
      <alignment horizontal="right" vertical="top" wrapText="1" indent="2"/>
    </xf>
    <xf numFmtId="0" fontId="57" fillId="0" borderId="60" xfId="0" applyFont="1" applyBorder="1" applyAlignment="1">
      <alignment horizontal="left" vertical="top" wrapText="1"/>
    </xf>
    <xf numFmtId="0" fontId="57" fillId="15" borderId="60" xfId="0" applyFont="1" applyFill="1" applyBorder="1" applyAlignment="1">
      <alignment horizontal="right" vertical="top" wrapText="1" indent="2"/>
    </xf>
    <xf numFmtId="0" fontId="57" fillId="15" borderId="60" xfId="0" applyFont="1" applyFill="1" applyBorder="1" applyAlignment="1">
      <alignment horizontal="left" vertical="top" wrapText="1"/>
    </xf>
    <xf numFmtId="0" fontId="56" fillId="15" borderId="60" xfId="0" applyFont="1" applyFill="1" applyBorder="1" applyAlignment="1">
      <alignment horizontal="right" vertical="top" wrapText="1" indent="2"/>
    </xf>
    <xf numFmtId="0" fontId="56" fillId="15" borderId="60" xfId="0" applyFont="1" applyFill="1" applyBorder="1" applyAlignment="1">
      <alignment horizontal="center" vertical="top" wrapText="1"/>
    </xf>
    <xf numFmtId="0" fontId="57" fillId="0" borderId="60" xfId="0" applyFont="1" applyBorder="1" applyAlignment="1">
      <alignment horizontal="center" vertical="top" wrapText="1"/>
    </xf>
    <xf numFmtId="0" fontId="57" fillId="15" borderId="60" xfId="0" applyFont="1" applyFill="1" applyBorder="1" applyAlignment="1">
      <alignment horizontal="center" vertical="top" wrapText="1"/>
    </xf>
    <xf numFmtId="0" fontId="57" fillId="15" borderId="60" xfId="0" applyFont="1" applyFill="1" applyBorder="1" applyAlignment="1">
      <alignment horizontal="right" vertical="top" wrapText="1" indent="1"/>
    </xf>
    <xf numFmtId="0" fontId="56" fillId="0" borderId="60" xfId="0" applyFont="1" applyBorder="1" applyAlignment="1">
      <alignment horizontal="right" vertical="top" wrapText="1" indent="2"/>
    </xf>
    <xf numFmtId="0" fontId="56" fillId="0" borderId="60" xfId="0" applyFont="1" applyBorder="1" applyAlignment="1">
      <alignment horizontal="center" vertical="top" wrapText="1"/>
    </xf>
    <xf numFmtId="0" fontId="57" fillId="15" borderId="60" xfId="0" applyFont="1" applyFill="1" applyBorder="1" applyAlignment="1">
      <alignment horizontal="right" vertical="center" wrapText="1" indent="2"/>
    </xf>
    <xf numFmtId="2" fontId="49" fillId="11" borderId="53" xfId="0" applyNumberFormat="1" applyFont="1" applyFill="1" applyBorder="1" applyAlignment="1">
      <alignment horizontal="right" vertical="top" wrapText="1"/>
    </xf>
    <xf numFmtId="2" fontId="46" fillId="9" borderId="0" xfId="0" applyNumberFormat="1" applyFont="1" applyFill="1" applyAlignment="1">
      <alignment horizontal="left" vertical="top" wrapText="1"/>
    </xf>
    <xf numFmtId="2" fontId="47" fillId="9" borderId="0" xfId="0" applyNumberFormat="1" applyFont="1" applyFill="1" applyAlignment="1">
      <alignment horizontal="left" vertical="top" wrapText="1"/>
    </xf>
    <xf numFmtId="2" fontId="46" fillId="9" borderId="53" xfId="0" applyNumberFormat="1" applyFont="1" applyFill="1" applyBorder="1" applyAlignment="1">
      <alignment horizontal="right" vertical="top" wrapText="1"/>
    </xf>
    <xf numFmtId="2" fontId="48" fillId="10" borderId="53" xfId="0" applyNumberFormat="1" applyFont="1" applyFill="1" applyBorder="1" applyAlignment="1">
      <alignment horizontal="right" vertical="top" wrapText="1"/>
    </xf>
    <xf numFmtId="2" fontId="49" fillId="12" borderId="53" xfId="0" applyNumberFormat="1" applyFont="1" applyFill="1" applyBorder="1" applyAlignment="1">
      <alignment horizontal="right" vertical="top" wrapText="1"/>
    </xf>
    <xf numFmtId="2" fontId="48" fillId="10" borderId="54" xfId="0" applyNumberFormat="1" applyFont="1" applyFill="1" applyBorder="1" applyAlignment="1">
      <alignment horizontal="left" vertical="top" wrapText="1"/>
    </xf>
    <xf numFmtId="2" fontId="46" fillId="9" borderId="53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0" fontId="18" fillId="0" borderId="0" xfId="0" applyFont="1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61" xfId="0" applyFont="1" applyBorder="1" applyAlignment="1">
      <alignment horizontal="center"/>
    </xf>
    <xf numFmtId="0" fontId="2" fillId="0" borderId="62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top" wrapText="1"/>
    </xf>
    <xf numFmtId="0" fontId="12" fillId="3" borderId="9" xfId="0" applyFont="1" applyFill="1" applyBorder="1" applyAlignment="1">
      <alignment horizontal="center" vertical="top" wrapText="1"/>
    </xf>
    <xf numFmtId="0" fontId="12" fillId="3" borderId="10" xfId="0" applyFont="1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0" fillId="3" borderId="6" xfId="0" applyFill="1" applyBorder="1" applyAlignment="1">
      <alignment horizontal="left" vertical="top" wrapText="1" indent="2"/>
    </xf>
    <xf numFmtId="0" fontId="0" fillId="3" borderId="7" xfId="0" applyFill="1" applyBorder="1" applyAlignment="1">
      <alignment horizontal="left" vertical="top" wrapText="1" indent="2"/>
    </xf>
    <xf numFmtId="0" fontId="0" fillId="2" borderId="12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 indent="2"/>
    </xf>
    <xf numFmtId="0" fontId="2" fillId="3" borderId="7" xfId="0" applyFont="1" applyFill="1" applyBorder="1" applyAlignment="1">
      <alignment horizontal="left" vertical="top" wrapText="1" indent="2"/>
    </xf>
    <xf numFmtId="0" fontId="2" fillId="3" borderId="8" xfId="0" applyFont="1" applyFill="1" applyBorder="1" applyAlignment="1">
      <alignment horizontal="left" vertical="top" wrapText="1" indent="4"/>
    </xf>
    <xf numFmtId="0" fontId="2" fillId="3" borderId="10" xfId="0" applyFont="1" applyFill="1" applyBorder="1" applyAlignment="1">
      <alignment horizontal="left" vertical="top" wrapText="1" indent="4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0" fillId="6" borderId="17" xfId="0" applyFill="1" applyBorder="1" applyAlignment="1">
      <alignment horizontal="left" vertical="top" wrapText="1" indent="3"/>
    </xf>
    <xf numFmtId="0" fontId="0" fillId="6" borderId="18" xfId="0" applyFill="1" applyBorder="1" applyAlignment="1">
      <alignment horizontal="left" vertical="top" wrapText="1" indent="3"/>
    </xf>
    <xf numFmtId="0" fontId="23" fillId="6" borderId="17" xfId="0" applyFont="1" applyFill="1" applyBorder="1" applyAlignment="1">
      <alignment horizontal="left" vertical="top" wrapText="1" indent="3"/>
    </xf>
    <xf numFmtId="0" fontId="19" fillId="0" borderId="29" xfId="0" applyFont="1" applyBorder="1" applyAlignment="1">
      <alignment horizontal="left" vertical="top" wrapText="1"/>
    </xf>
    <xf numFmtId="0" fontId="19" fillId="0" borderId="30" xfId="0" applyFont="1" applyBorder="1" applyAlignment="1">
      <alignment horizontal="left" vertical="top" wrapText="1"/>
    </xf>
    <xf numFmtId="0" fontId="19" fillId="0" borderId="31" xfId="0" applyFont="1" applyBorder="1" applyAlignment="1">
      <alignment horizontal="left" vertical="top" wrapText="1"/>
    </xf>
    <xf numFmtId="0" fontId="19" fillId="0" borderId="29" xfId="0" applyFont="1" applyBorder="1" applyAlignment="1">
      <alignment horizontal="left" vertical="top" wrapText="1" indent="3"/>
    </xf>
    <xf numFmtId="0" fontId="19" fillId="0" borderId="30" xfId="0" applyFont="1" applyBorder="1" applyAlignment="1">
      <alignment horizontal="left" vertical="top" wrapText="1" indent="3"/>
    </xf>
    <xf numFmtId="0" fontId="19" fillId="0" borderId="31" xfId="0" applyFont="1" applyBorder="1" applyAlignment="1">
      <alignment horizontal="left" vertical="top" wrapText="1" indent="3"/>
    </xf>
    <xf numFmtId="0" fontId="0" fillId="6" borderId="17" xfId="0" applyFill="1" applyBorder="1" applyAlignment="1">
      <alignment horizontal="left" vertical="top" wrapText="1" indent="2"/>
    </xf>
    <xf numFmtId="0" fontId="0" fillId="6" borderId="18" xfId="0" applyFill="1" applyBorder="1" applyAlignment="1">
      <alignment horizontal="left" vertical="top" wrapText="1" indent="2"/>
    </xf>
    <xf numFmtId="0" fontId="20" fillId="0" borderId="17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46" fillId="9" borderId="53" xfId="0" applyFont="1" applyFill="1" applyBorder="1" applyAlignment="1">
      <alignment horizontal="left" vertical="top" wrapText="1"/>
    </xf>
    <xf numFmtId="0" fontId="48" fillId="10" borderId="53" xfId="0" applyFont="1" applyFill="1" applyBorder="1" applyAlignment="1">
      <alignment horizontal="left" vertical="top" wrapText="1"/>
    </xf>
    <xf numFmtId="0" fontId="49" fillId="11" borderId="53" xfId="0" applyFont="1" applyFill="1" applyBorder="1" applyAlignment="1">
      <alignment horizontal="left" vertical="top" wrapText="1"/>
    </xf>
    <xf numFmtId="0" fontId="49" fillId="12" borderId="53" xfId="0" applyFont="1" applyFill="1" applyBorder="1" applyAlignment="1">
      <alignment horizontal="left" vertical="top" wrapText="1"/>
    </xf>
    <xf numFmtId="0" fontId="47" fillId="9" borderId="0" xfId="0" applyFont="1" applyFill="1" applyAlignment="1">
      <alignment horizontal="right" vertical="top" wrapText="1"/>
    </xf>
    <xf numFmtId="2" fontId="47" fillId="9" borderId="0" xfId="0" applyNumberFormat="1" applyFont="1" applyFill="1" applyAlignment="1">
      <alignment horizontal="right" vertical="top" wrapText="1"/>
    </xf>
    <xf numFmtId="0" fontId="46" fillId="9" borderId="53" xfId="0" applyFont="1" applyFill="1" applyBorder="1" applyAlignment="1">
      <alignment horizontal="center" vertical="top" wrapText="1"/>
    </xf>
    <xf numFmtId="0" fontId="46" fillId="9" borderId="53" xfId="0" applyFont="1" applyFill="1" applyBorder="1" applyAlignment="1">
      <alignment horizontal="right" vertical="top" wrapText="1"/>
    </xf>
    <xf numFmtId="2" fontId="46" fillId="9" borderId="53" xfId="0" applyNumberFormat="1" applyFont="1" applyFill="1" applyBorder="1" applyAlignment="1">
      <alignment horizontal="right" vertical="top" wrapText="1"/>
    </xf>
    <xf numFmtId="171" fontId="49" fillId="11" borderId="53" xfId="0" applyNumberFormat="1" applyFont="1" applyFill="1" applyBorder="1" applyAlignment="1">
      <alignment horizontal="right" vertical="top" wrapText="1"/>
    </xf>
    <xf numFmtId="171" fontId="49" fillId="12" borderId="53" xfId="0" applyNumberFormat="1" applyFont="1" applyFill="1" applyBorder="1" applyAlignment="1">
      <alignment horizontal="right" vertical="top" wrapText="1"/>
    </xf>
    <xf numFmtId="0" fontId="46" fillId="9" borderId="0" xfId="0" applyFont="1" applyFill="1" applyAlignment="1">
      <alignment horizontal="center" wrapText="1"/>
    </xf>
    <xf numFmtId="2" fontId="0" fillId="0" borderId="0" xfId="0" applyNumberFormat="1"/>
    <xf numFmtId="0" fontId="0" fillId="0" borderId="0" xfId="0"/>
    <xf numFmtId="0" fontId="46" fillId="9" borderId="0" xfId="0" applyFont="1" applyFill="1" applyAlignment="1">
      <alignment horizontal="left" vertical="top" wrapText="1"/>
    </xf>
    <xf numFmtId="0" fontId="47" fillId="9" borderId="0" xfId="0" applyFont="1" applyFill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13" fillId="0" borderId="32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0" fillId="0" borderId="32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5" borderId="34" xfId="0" applyFill="1" applyBorder="1" applyAlignment="1">
      <alignment horizontal="center" vertical="top" wrapText="1"/>
    </xf>
    <xf numFmtId="0" fontId="0" fillId="5" borderId="32" xfId="0" applyFill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 indent="7"/>
    </xf>
    <xf numFmtId="0" fontId="2" fillId="0" borderId="7" xfId="0" applyFont="1" applyBorder="1" applyAlignment="1">
      <alignment horizontal="left" vertical="top" wrapText="1" indent="7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 indent="3"/>
    </xf>
    <xf numFmtId="0" fontId="2" fillId="0" borderId="10" xfId="0" applyFont="1" applyBorder="1" applyAlignment="1">
      <alignment horizontal="left" vertical="top" wrapText="1" indent="3"/>
    </xf>
    <xf numFmtId="0" fontId="12" fillId="0" borderId="8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left" vertical="top" wrapText="1" indent="12"/>
    </xf>
    <xf numFmtId="0" fontId="12" fillId="0" borderId="10" xfId="0" applyFont="1" applyBorder="1" applyAlignment="1">
      <alignment horizontal="left" vertical="top" wrapText="1" indent="12"/>
    </xf>
    <xf numFmtId="0" fontId="12" fillId="0" borderId="8" xfId="0" applyFont="1" applyBorder="1" applyAlignment="1">
      <alignment horizontal="left" vertical="top" wrapText="1" indent="13"/>
    </xf>
    <xf numFmtId="0" fontId="12" fillId="0" borderId="10" xfId="0" applyFont="1" applyBorder="1" applyAlignment="1">
      <alignment horizontal="left" vertical="top" wrapText="1" indent="13"/>
    </xf>
    <xf numFmtId="0" fontId="33" fillId="0" borderId="8" xfId="0" applyFont="1" applyBorder="1" applyAlignment="1">
      <alignment horizontal="center" vertical="top" wrapText="1"/>
    </xf>
    <xf numFmtId="0" fontId="33" fillId="0" borderId="9" xfId="0" applyFont="1" applyBorder="1" applyAlignment="1">
      <alignment horizontal="center" vertical="top" wrapText="1"/>
    </xf>
    <xf numFmtId="0" fontId="33" fillId="0" borderId="10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43" fillId="0" borderId="6" xfId="0" applyFont="1" applyBorder="1" applyAlignment="1">
      <alignment horizontal="left" vertical="top" wrapText="1" indent="2"/>
    </xf>
    <xf numFmtId="0" fontId="43" fillId="0" borderId="7" xfId="0" applyFont="1" applyBorder="1" applyAlignment="1">
      <alignment horizontal="left" vertical="top" wrapText="1" indent="2"/>
    </xf>
    <xf numFmtId="0" fontId="43" fillId="0" borderId="38" xfId="0" applyFont="1" applyBorder="1" applyAlignment="1">
      <alignment horizontal="left" vertical="top" wrapText="1"/>
    </xf>
    <xf numFmtId="0" fontId="43" fillId="0" borderId="43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" fontId="17" fillId="0" borderId="6" xfId="0" applyNumberFormat="1" applyFont="1" applyBorder="1" applyAlignment="1">
      <alignment horizontal="left" vertical="top" indent="4" shrinkToFit="1"/>
    </xf>
    <xf numFmtId="4" fontId="17" fillId="0" borderId="7" xfId="0" applyNumberFormat="1" applyFont="1" applyBorder="1" applyAlignment="1">
      <alignment horizontal="left" vertical="top" indent="4" shrinkToFit="1"/>
    </xf>
    <xf numFmtId="4" fontId="17" fillId="0" borderId="6" xfId="0" applyNumberFormat="1" applyFont="1" applyBorder="1" applyAlignment="1">
      <alignment horizontal="left" vertical="top" indent="3" shrinkToFit="1"/>
    </xf>
    <xf numFmtId="4" fontId="17" fillId="0" borderId="7" xfId="0" applyNumberFormat="1" applyFont="1" applyBorder="1" applyAlignment="1">
      <alignment horizontal="left" vertical="top" indent="3" shrinkToFit="1"/>
    </xf>
    <xf numFmtId="4" fontId="44" fillId="0" borderId="6" xfId="0" applyNumberFormat="1" applyFont="1" applyBorder="1" applyAlignment="1">
      <alignment horizontal="left" vertical="top" indent="3" shrinkToFit="1"/>
    </xf>
    <xf numFmtId="4" fontId="44" fillId="0" borderId="7" xfId="0" applyNumberFormat="1" applyFont="1" applyBorder="1" applyAlignment="1">
      <alignment horizontal="left" vertical="top" indent="3" shrinkToFit="1"/>
    </xf>
    <xf numFmtId="4" fontId="17" fillId="0" borderId="6" xfId="0" applyNumberFormat="1" applyFont="1" applyBorder="1" applyAlignment="1">
      <alignment horizontal="left" vertical="top" indent="2" shrinkToFit="1"/>
    </xf>
    <xf numFmtId="4" fontId="17" fillId="0" borderId="7" xfId="0" applyNumberFormat="1" applyFont="1" applyBorder="1" applyAlignment="1">
      <alignment horizontal="left" vertical="top" indent="2" shrinkToFit="1"/>
    </xf>
    <xf numFmtId="4" fontId="3" fillId="0" borderId="6" xfId="0" applyNumberFormat="1" applyFont="1" applyBorder="1" applyAlignment="1">
      <alignment horizontal="left" vertical="top" indent="2" shrinkToFit="1"/>
    </xf>
    <xf numFmtId="4" fontId="3" fillId="0" borderId="7" xfId="0" applyNumberFormat="1" applyFont="1" applyBorder="1" applyAlignment="1">
      <alignment horizontal="left" vertical="top" indent="2" shrinkToFit="1"/>
    </xf>
    <xf numFmtId="0" fontId="2" fillId="0" borderId="6" xfId="0" applyFont="1" applyBorder="1" applyAlignment="1">
      <alignment horizontal="left" vertical="top" wrapText="1" indent="2"/>
    </xf>
    <xf numFmtId="0" fontId="2" fillId="0" borderId="7" xfId="0" applyFont="1" applyBorder="1" applyAlignment="1">
      <alignment horizontal="left" vertical="top" wrapText="1" indent="2"/>
    </xf>
    <xf numFmtId="0" fontId="2" fillId="0" borderId="38" xfId="0" applyFont="1" applyBorder="1" applyAlignment="1">
      <alignment horizontal="left" vertical="top" wrapText="1"/>
    </xf>
    <xf numFmtId="0" fontId="2" fillId="0" borderId="43" xfId="0" applyFont="1" applyBorder="1" applyAlignment="1">
      <alignment horizontal="left" vertical="top" wrapText="1"/>
    </xf>
    <xf numFmtId="0" fontId="0" fillId="8" borderId="39" xfId="0" applyFill="1" applyBorder="1" applyAlignment="1">
      <alignment horizontal="left" textRotation="90" wrapText="1"/>
    </xf>
    <xf numFmtId="0" fontId="0" fillId="8" borderId="40" xfId="0" applyFill="1" applyBorder="1" applyAlignment="1">
      <alignment horizontal="left" textRotation="90" wrapText="1"/>
    </xf>
    <xf numFmtId="0" fontId="0" fillId="8" borderId="41" xfId="0" applyFill="1" applyBorder="1" applyAlignment="1">
      <alignment horizontal="left" textRotation="90" wrapText="1"/>
    </xf>
    <xf numFmtId="0" fontId="0" fillId="8" borderId="44" xfId="0" applyFill="1" applyBorder="1" applyAlignment="1">
      <alignment horizontal="left" textRotation="90" wrapText="1"/>
    </xf>
    <xf numFmtId="0" fontId="0" fillId="8" borderId="0" xfId="0" applyFill="1" applyAlignment="1">
      <alignment horizontal="left" textRotation="90" wrapText="1"/>
    </xf>
    <xf numFmtId="0" fontId="0" fillId="8" borderId="45" xfId="0" applyFill="1" applyBorder="1" applyAlignment="1">
      <alignment horizontal="left" textRotation="90" wrapText="1"/>
    </xf>
    <xf numFmtId="0" fontId="0" fillId="8" borderId="49" xfId="0" applyFill="1" applyBorder="1" applyAlignment="1">
      <alignment horizontal="left" textRotation="90" wrapText="1"/>
    </xf>
    <xf numFmtId="0" fontId="0" fillId="8" borderId="50" xfId="0" applyFill="1" applyBorder="1" applyAlignment="1">
      <alignment horizontal="left" textRotation="90" wrapText="1"/>
    </xf>
    <xf numFmtId="0" fontId="0" fillId="8" borderId="51" xfId="0" applyFill="1" applyBorder="1" applyAlignment="1">
      <alignment horizontal="left" textRotation="90" wrapText="1"/>
    </xf>
    <xf numFmtId="0" fontId="3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0" fillId="0" borderId="8" xfId="0" applyFont="1" applyBorder="1" applyAlignment="1">
      <alignment horizontal="left" vertical="top" wrapText="1" indent="6"/>
    </xf>
    <xf numFmtId="0" fontId="40" fillId="0" borderId="9" xfId="0" applyFont="1" applyBorder="1" applyAlignment="1">
      <alignment horizontal="left" vertical="top" wrapText="1" indent="6"/>
    </xf>
    <xf numFmtId="0" fontId="40" fillId="0" borderId="10" xfId="0" applyFont="1" applyBorder="1" applyAlignment="1">
      <alignment horizontal="left" vertical="top" wrapText="1" indent="6"/>
    </xf>
    <xf numFmtId="0" fontId="12" fillId="0" borderId="9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left" vertical="center" wrapText="1" indent="2"/>
    </xf>
    <xf numFmtId="0" fontId="12" fillId="0" borderId="7" xfId="0" applyFont="1" applyBorder="1" applyAlignment="1">
      <alignment horizontal="left" vertical="center" wrapText="1" indent="2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 indent="3"/>
    </xf>
    <xf numFmtId="0" fontId="12" fillId="0" borderId="7" xfId="0" applyFont="1" applyBorder="1" applyAlignment="1">
      <alignment horizontal="left" vertical="center" wrapText="1" indent="3"/>
    </xf>
    <xf numFmtId="0" fontId="0" fillId="0" borderId="0" xfId="0" applyAlignment="1">
      <alignment horizontal="left" vertical="top" wrapText="1" indent="2"/>
    </xf>
    <xf numFmtId="0" fontId="34" fillId="7" borderId="6" xfId="0" applyFont="1" applyFill="1" applyBorder="1" applyAlignment="1">
      <alignment horizontal="center" vertical="top" wrapText="1"/>
    </xf>
    <xf numFmtId="0" fontId="34" fillId="7" borderId="7" xfId="0" applyFont="1" applyFill="1" applyBorder="1" applyAlignment="1">
      <alignment horizontal="center" vertical="top" wrapText="1"/>
    </xf>
    <xf numFmtId="0" fontId="0" fillId="7" borderId="6" xfId="0" applyFill="1" applyBorder="1" applyAlignment="1">
      <alignment horizontal="center" vertical="top" wrapText="1"/>
    </xf>
    <xf numFmtId="0" fontId="0" fillId="7" borderId="7" xfId="0" applyFill="1" applyBorder="1" applyAlignment="1">
      <alignment horizontal="center" vertical="top" wrapText="1"/>
    </xf>
    <xf numFmtId="0" fontId="38" fillId="0" borderId="0" xfId="0" applyFont="1" applyAlignment="1">
      <alignment horizontal="left" vertical="top" wrapText="1" indent="1"/>
    </xf>
    <xf numFmtId="0" fontId="33" fillId="0" borderId="32" xfId="0" applyFont="1" applyBorder="1" applyAlignment="1">
      <alignment horizontal="center" vertical="top" wrapText="1"/>
    </xf>
    <xf numFmtId="0" fontId="56" fillId="13" borderId="55" xfId="0" applyFont="1" applyFill="1" applyBorder="1" applyAlignment="1">
      <alignment horizontal="center" vertical="top" wrapText="1"/>
    </xf>
    <xf numFmtId="0" fontId="56" fillId="13" borderId="56" xfId="0" applyFont="1" applyFill="1" applyBorder="1" applyAlignment="1">
      <alignment horizontal="center" vertical="top" wrapText="1"/>
    </xf>
    <xf numFmtId="0" fontId="56" fillId="13" borderId="57" xfId="0" applyFont="1" applyFill="1" applyBorder="1" applyAlignment="1">
      <alignment horizontal="center" vertical="top" wrapText="1"/>
    </xf>
    <xf numFmtId="0" fontId="56" fillId="0" borderId="58" xfId="0" applyFont="1" applyBorder="1" applyAlignment="1">
      <alignment horizontal="left" vertical="center" wrapText="1"/>
    </xf>
    <xf numFmtId="0" fontId="56" fillId="0" borderId="59" xfId="0" applyFont="1" applyBorder="1" applyAlignment="1">
      <alignment horizontal="left" vertical="center" wrapText="1"/>
    </xf>
    <xf numFmtId="0" fontId="56" fillId="0" borderId="58" xfId="0" applyFont="1" applyBorder="1" applyAlignment="1">
      <alignment horizontal="center" vertical="center" wrapText="1"/>
    </xf>
    <xf numFmtId="0" fontId="56" fillId="0" borderId="59" xfId="0" applyFont="1" applyBorder="1" applyAlignment="1">
      <alignment horizontal="center" vertical="center" wrapText="1"/>
    </xf>
    <xf numFmtId="0" fontId="56" fillId="14" borderId="55" xfId="0" applyFont="1" applyFill="1" applyBorder="1" applyAlignment="1">
      <alignment horizontal="left" vertical="top" wrapText="1" indent="2"/>
    </xf>
    <xf numFmtId="0" fontId="56" fillId="14" borderId="57" xfId="0" applyFont="1" applyFill="1" applyBorder="1" applyAlignment="1">
      <alignment horizontal="left" vertical="top" wrapText="1" indent="2"/>
    </xf>
    <xf numFmtId="171" fontId="49" fillId="12" borderId="53" xfId="0" applyNumberFormat="1" applyFont="1" applyFill="1" applyBorder="1" applyAlignment="1">
      <alignment vertical="top" wrapText="1"/>
    </xf>
    <xf numFmtId="0" fontId="49" fillId="12" borderId="53" xfId="0" applyFont="1" applyFill="1" applyBorder="1" applyAlignment="1">
      <alignment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Cronograma!$A$5:$O$5</c:f>
              <c:numCache>
                <c:formatCode>General</c:formatCode>
                <c:ptCount val="12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37-45AC-808A-5BA0490CFAD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Cronograma!$A$6:$O$6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18608988.52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37-45AC-808A-5BA0490CFAD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Cronograma!$A$7:$O$7</c:f>
              <c:numCache>
                <c:formatCode>General</c:formatCode>
                <c:ptCount val="12"/>
                <c:pt idx="5" formatCode="_(* #,##0.00_);_(* \(#,##0.00\);_(* &quot;-&quot;??_);_(@_)">
                  <c:v>3721797.7039999999</c:v>
                </c:pt>
                <c:pt idx="6" formatCode="_(* #,##0.00_);_(* \(#,##0.00\);_(* &quot;-&quot;??_);_(@_)">
                  <c:v>2791348.2779999999</c:v>
                </c:pt>
                <c:pt idx="7" formatCode="_(* #,##0.00_);_(* \(#,##0.00\);_(* &quot;-&quot;??_);_(@_)">
                  <c:v>2791348.2779999999</c:v>
                </c:pt>
                <c:pt idx="8" formatCode="_(* #,##0.00_);_(* \(#,##0.00\);_(* &quot;-&quot;??_);_(@_)">
                  <c:v>2791348.2779999999</c:v>
                </c:pt>
                <c:pt idx="9" formatCode="_(* #,##0.00_);_(* \(#,##0.00\);_(* &quot;-&quot;??_);_(@_)">
                  <c:v>2791348.2779999999</c:v>
                </c:pt>
                <c:pt idx="10" formatCode="_(* #,##0.00_);_(* \(#,##0.00\);_(* &quot;-&quot;??_);_(@_)">
                  <c:v>3721797.7039999999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37-45AC-808A-5BA0490CFAD4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Cronograma!$A$8:$O$8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520238.52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37-45AC-808A-5BA0490CFAD4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Cronograma!$A$9:$O$9</c:f>
              <c:numCache>
                <c:formatCode>General</c:formatCode>
                <c:ptCount val="12"/>
                <c:pt idx="5" formatCode="_(* #,##0.00_);_(* \(#,##0.00\);_(* &quot;-&quot;??_);_(@_)">
                  <c:v>104047.70400000001</c:v>
                </c:pt>
                <c:pt idx="6" formatCode="_(* #,##0.00_);_(* \(#,##0.00\);_(* &quot;-&quot;??_);_(@_)">
                  <c:v>78035.778000000006</c:v>
                </c:pt>
                <c:pt idx="7" formatCode="_(* #,##0.00_);_(* \(#,##0.00\);_(* &quot;-&quot;??_);_(@_)">
                  <c:v>78035.778000000006</c:v>
                </c:pt>
                <c:pt idx="8" formatCode="_(* #,##0.00_);_(* \(#,##0.00\);_(* &quot;-&quot;??_);_(@_)">
                  <c:v>78035.778000000006</c:v>
                </c:pt>
                <c:pt idx="9" formatCode="_(* #,##0.00_);_(* \(#,##0.00\);_(* &quot;-&quot;??_);_(@_)">
                  <c:v>78035.778000000006</c:v>
                </c:pt>
                <c:pt idx="10" formatCode="_(* #,##0.00_);_(* \(#,##0.00\);_(* &quot;-&quot;??_);_(@_)">
                  <c:v>104047.70400000001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37-45AC-808A-5BA0490CFAD4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Cronograma!$A$10:$O$10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1056090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37-45AC-808A-5BA0490CFAD4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Cronograma!$A$11:$O$11</c:f>
              <c:numCache>
                <c:formatCode>General</c:formatCode>
                <c:ptCount val="12"/>
                <c:pt idx="5" formatCode="_(* #,##0.00_);_(* \(#,##0.00\);_(* &quot;-&quot;??_);_(@_)">
                  <c:v>211218</c:v>
                </c:pt>
                <c:pt idx="6" formatCode="_(* #,##0.00_);_(* \(#,##0.00\);_(* &quot;-&quot;??_);_(@_)">
                  <c:v>158413.5</c:v>
                </c:pt>
                <c:pt idx="7" formatCode="_(* #,##0.00_);_(* \(#,##0.00\);_(* &quot;-&quot;??_);_(@_)">
                  <c:v>158413.5</c:v>
                </c:pt>
                <c:pt idx="8" formatCode="_(* #,##0.00_);_(* \(#,##0.00\);_(* &quot;-&quot;??_);_(@_)">
                  <c:v>158413.5</c:v>
                </c:pt>
                <c:pt idx="9" formatCode="_(* #,##0.00_);_(* \(#,##0.00\);_(* &quot;-&quot;??_);_(@_)">
                  <c:v>158413.5</c:v>
                </c:pt>
                <c:pt idx="10" formatCode="_(* #,##0.00_);_(* \(#,##0.00\);_(* &quot;-&quot;??_);_(@_)">
                  <c:v>211218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937-45AC-808A-5BA0490CFAD4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Cronograma!$A$12:$O$12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14572252.800000001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937-45AC-808A-5BA0490CFAD4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Cronograma!$A$13:$O$13</c:f>
              <c:numCache>
                <c:formatCode>General</c:formatCode>
                <c:ptCount val="12"/>
                <c:pt idx="5" formatCode="_(* #,##0.00_);_(* \(#,##0.00\);_(* &quot;-&quot;??_);_(@_)">
                  <c:v>2914450.5600000005</c:v>
                </c:pt>
                <c:pt idx="6" formatCode="_(* #,##0.00_);_(* \(#,##0.00\);_(* &quot;-&quot;??_);_(@_)">
                  <c:v>2185837.92</c:v>
                </c:pt>
                <c:pt idx="7" formatCode="_(* #,##0.00_);_(* \(#,##0.00\);_(* &quot;-&quot;??_);_(@_)">
                  <c:v>2185837.92</c:v>
                </c:pt>
                <c:pt idx="8" formatCode="_(* #,##0.00_);_(* \(#,##0.00\);_(* &quot;-&quot;??_);_(@_)">
                  <c:v>2185837.92</c:v>
                </c:pt>
                <c:pt idx="9" formatCode="_(* #,##0.00_);_(* \(#,##0.00\);_(* &quot;-&quot;??_);_(@_)">
                  <c:v>2185837.92</c:v>
                </c:pt>
                <c:pt idx="10" formatCode="_(* #,##0.00_);_(* \(#,##0.00\);_(* &quot;-&quot;??_);_(@_)">
                  <c:v>2914450.5600000005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937-45AC-808A-5BA0490CFAD4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Cronograma!$A$14:$O$14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2394800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37-45AC-808A-5BA0490CFAD4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Cronograma!$A$15:$O$15</c:f>
              <c:numCache>
                <c:formatCode>General</c:formatCode>
                <c:ptCount val="12"/>
                <c:pt idx="5" formatCode="_(* #,##0.00_);_(* \(#,##0.00\);_(* &quot;-&quot;??_);_(@_)">
                  <c:v>478960</c:v>
                </c:pt>
                <c:pt idx="6" formatCode="_(* #,##0.00_);_(* \(#,##0.00\);_(* &quot;-&quot;??_);_(@_)">
                  <c:v>359220</c:v>
                </c:pt>
                <c:pt idx="7" formatCode="_(* #,##0.00_);_(* \(#,##0.00\);_(* &quot;-&quot;??_);_(@_)">
                  <c:v>359220</c:v>
                </c:pt>
                <c:pt idx="8" formatCode="_(* #,##0.00_);_(* \(#,##0.00\);_(* &quot;-&quot;??_);_(@_)">
                  <c:v>359220</c:v>
                </c:pt>
                <c:pt idx="9" formatCode="_(* #,##0.00_);_(* \(#,##0.00\);_(* &quot;-&quot;??_);_(@_)">
                  <c:v>359220</c:v>
                </c:pt>
                <c:pt idx="10" formatCode="_(* #,##0.00_);_(* \(#,##0.00\);_(* &quot;-&quot;??_);_(@_)">
                  <c:v>478960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937-45AC-808A-5BA0490CFAD4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Cronograma!$A$16:$O$16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27365.200000000001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937-45AC-808A-5BA0490CFAD4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Cronograma!$A$17:$O$17</c:f>
              <c:numCache>
                <c:formatCode>General</c:formatCode>
                <c:ptCount val="12"/>
                <c:pt idx="5" formatCode="_(* #,##0.00_);_(* \(#,##0.00\);_(* &quot;-&quot;??_);_(@_)">
                  <c:v>5473.0400000000009</c:v>
                </c:pt>
                <c:pt idx="6" formatCode="_(* #,##0.00_);_(* \(#,##0.00\);_(* &quot;-&quot;??_);_(@_)">
                  <c:v>4104.78</c:v>
                </c:pt>
                <c:pt idx="7" formatCode="_(* #,##0.00_);_(* \(#,##0.00\);_(* &quot;-&quot;??_);_(@_)">
                  <c:v>4104.78</c:v>
                </c:pt>
                <c:pt idx="8" formatCode="_(* #,##0.00_);_(* \(#,##0.00\);_(* &quot;-&quot;??_);_(@_)">
                  <c:v>4104.78</c:v>
                </c:pt>
                <c:pt idx="9" formatCode="_(* #,##0.00_);_(* \(#,##0.00\);_(* &quot;-&quot;??_);_(@_)">
                  <c:v>4104.78</c:v>
                </c:pt>
                <c:pt idx="10" formatCode="_(* #,##0.00_);_(* \(#,##0.00\);_(* &quot;-&quot;??_);_(@_)">
                  <c:v>5473.0400000000009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937-45AC-808A-5BA0490CFAD4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Cronograma!$A$18:$O$18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5" formatCode="0.00%">
                  <c:v>0.2</c:v>
                </c:pt>
                <c:pt idx="6" formatCode="0.00%">
                  <c:v>0.15</c:v>
                </c:pt>
                <c:pt idx="7" formatCode="0.00%">
                  <c:v>0.15</c:v>
                </c:pt>
                <c:pt idx="8" formatCode="0.00%">
                  <c:v>0.15</c:v>
                </c:pt>
                <c:pt idx="9" formatCode="0.00%">
                  <c:v>0.15</c:v>
                </c:pt>
                <c:pt idx="10" formatCode="0.00%">
                  <c:v>0.2</c:v>
                </c:pt>
                <c:pt idx="11" formatCode="#,##0.00">
                  <c:v>38242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937-45AC-808A-5BA0490CFAD4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Cronograma!$A$2:$O$4</c:f>
              <c:multiLvlStrCache>
                <c:ptCount val="12"/>
                <c:lvl>
                  <c:pt idx="0">
                    <c:v>ITEM</c:v>
                  </c:pt>
                  <c:pt idx="1">
                    <c:v>DESCRIÇÃO</c:v>
                  </c:pt>
                  <c:pt idx="2">
                    <c:v>MESES CORRIDOS</c:v>
                  </c:pt>
                  <c:pt idx="11">
                    <c:v>TOTAL (R$)</c:v>
                  </c:pt>
                </c:lvl>
                <c:lvl>
                  <c:pt idx="0">
                    <c:v>(CRONOGRAMA FÍSICO / FINANCEIRO)</c:v>
                  </c:pt>
                </c:lvl>
                <c:lvl>
                  <c:pt idx="0">
                    <c:v>ITEM 7 - SERVIÇOS COMUNS DE ENGENHARIA PARA PAVIMENTAÇÃO EM BLOCO DE CONCRETO INTERTRAVADO (BLOQUETE) EM DIVERSOS MUNÍCIPIOS NA ÁREA DE ATUAÇÃO DO DNOCS - ESTADO DO PIAUÍ</c:v>
                  </c:pt>
                </c:lvl>
              </c:multiLvlStrCache>
            </c:multiLvlStrRef>
          </c:cat>
          <c:val>
            <c:numRef>
              <c:f>Cronograma!$A$19:$O$19</c:f>
              <c:numCache>
                <c:formatCode>General</c:formatCode>
                <c:ptCount val="12"/>
                <c:pt idx="5" formatCode="_(* #,##0.00_);_(* \(#,##0.00\);_(* &quot;-&quot;??_);_(@_)">
                  <c:v>7648.4000000000005</c:v>
                </c:pt>
                <c:pt idx="6" formatCode="_(* #,##0.00_);_(* \(#,##0.00\);_(* &quot;-&quot;??_);_(@_)">
                  <c:v>5736.3</c:v>
                </c:pt>
                <c:pt idx="7" formatCode="_(* #,##0.00_);_(* \(#,##0.00\);_(* &quot;-&quot;??_);_(@_)">
                  <c:v>5736.3</c:v>
                </c:pt>
                <c:pt idx="8" formatCode="_(* #,##0.00_);_(* \(#,##0.00\);_(* &quot;-&quot;??_);_(@_)">
                  <c:v>5736.3</c:v>
                </c:pt>
                <c:pt idx="9" formatCode="_(* #,##0.00_);_(* \(#,##0.00\);_(* &quot;-&quot;??_);_(@_)">
                  <c:v>5736.3</c:v>
                </c:pt>
                <c:pt idx="10" formatCode="_(* #,##0.00_);_(* \(#,##0.00\);_(* &quot;-&quot;??_);_(@_)">
                  <c:v>7648.4000000000005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37-45AC-808A-5BA0490CF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9023328"/>
        <c:axId val="1209008352"/>
      </c:barChart>
      <c:catAx>
        <c:axId val="120902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09008352"/>
        <c:crosses val="autoZero"/>
        <c:auto val="1"/>
        <c:lblAlgn val="ctr"/>
        <c:lblOffset val="100"/>
        <c:noMultiLvlLbl val="0"/>
      </c:catAx>
      <c:valAx>
        <c:axId val="120900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0902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1DA01AF-F145-4D0C-A904-35F3BD95AA6A}">
  <sheetPr/>
  <sheetViews>
    <sheetView zoomScale="82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27220" cy="599378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E6FAC10-583E-40B0-B384-B634E13346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53213</xdr:colOff>
      <xdr:row>2</xdr:row>
      <xdr:rowOff>12825</xdr:rowOff>
    </xdr:from>
    <xdr:ext cx="3943857" cy="360556"/>
    <xdr:pic>
      <xdr:nvPicPr>
        <xdr:cNvPr id="2" name="image1.png">
          <a:extLst>
            <a:ext uri="{FF2B5EF4-FFF2-40B4-BE49-F238E27FC236}">
              <a16:creationId xmlns:a16="http://schemas.microsoft.com/office/drawing/2014/main" id="{37728EE3-7CB3-43B9-88CE-4EE738AAE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0213" y="1216785"/>
          <a:ext cx="3943857" cy="360556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53213</xdr:colOff>
      <xdr:row>2</xdr:row>
      <xdr:rowOff>12825</xdr:rowOff>
    </xdr:from>
    <xdr:ext cx="3943857" cy="368176"/>
    <xdr:pic>
      <xdr:nvPicPr>
        <xdr:cNvPr id="2" name="image1.png">
          <a:extLst>
            <a:ext uri="{FF2B5EF4-FFF2-40B4-BE49-F238E27FC236}">
              <a16:creationId xmlns:a16="http://schemas.microsoft.com/office/drawing/2014/main" id="{546F6007-B73D-4B8B-BDAC-803BE11768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30213" y="1201545"/>
          <a:ext cx="3943857" cy="3681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BB8D4-7281-4B95-BC52-8830014102FF}">
  <dimension ref="A1:M20"/>
  <sheetViews>
    <sheetView view="pageBreakPreview" topLeftCell="A16" zoomScaleNormal="100" zoomScaleSheetLayoutView="100" workbookViewId="0">
      <selection activeCell="A20" sqref="A20:G20"/>
    </sheetView>
  </sheetViews>
  <sheetFormatPr defaultRowHeight="13.2" x14ac:dyDescent="0.25"/>
  <cols>
    <col min="1" max="7" width="13.6640625" style="163" customWidth="1"/>
    <col min="8" max="8" width="37.21875" style="163" customWidth="1"/>
    <col min="9" max="9" width="14" style="163" bestFit="1" customWidth="1"/>
    <col min="10" max="12" width="8.88671875" style="163"/>
    <col min="13" max="13" width="14" style="163" bestFit="1" customWidth="1"/>
    <col min="14" max="16384" width="8.88671875" style="163"/>
  </cols>
  <sheetData>
    <row r="1" spans="1:13" ht="13.8" x14ac:dyDescent="0.3">
      <c r="A1" s="216"/>
      <c r="B1" s="216"/>
      <c r="C1" s="216"/>
      <c r="D1" s="216"/>
      <c r="E1" s="216"/>
      <c r="F1" s="216"/>
      <c r="G1" s="216"/>
    </row>
    <row r="2" spans="1:13" ht="13.8" x14ac:dyDescent="0.3">
      <c r="A2" s="216" t="s">
        <v>866</v>
      </c>
      <c r="B2" s="216"/>
      <c r="C2" s="216"/>
      <c r="D2" s="216"/>
      <c r="E2" s="216"/>
      <c r="F2" s="216"/>
      <c r="G2" s="216"/>
    </row>
    <row r="3" spans="1:13" ht="13.8" x14ac:dyDescent="0.3">
      <c r="A3" s="216"/>
      <c r="B3" s="216"/>
      <c r="C3" s="216"/>
      <c r="D3" s="216"/>
      <c r="E3" s="216"/>
      <c r="F3" s="216"/>
      <c r="G3" s="216"/>
    </row>
    <row r="4" spans="1:13" ht="13.8" x14ac:dyDescent="0.3">
      <c r="A4" s="216" t="s">
        <v>861</v>
      </c>
      <c r="B4" s="216"/>
      <c r="C4" s="216"/>
      <c r="D4" s="216"/>
      <c r="E4" s="216"/>
      <c r="F4" s="216"/>
      <c r="G4" s="216"/>
    </row>
    <row r="5" spans="1:13" ht="14.4" thickBot="1" x14ac:dyDescent="0.35">
      <c r="A5" s="216"/>
      <c r="B5" s="216"/>
      <c r="C5" s="216"/>
      <c r="D5" s="216"/>
      <c r="E5" s="216"/>
      <c r="F5" s="216"/>
      <c r="G5" s="216"/>
      <c r="H5" s="218">
        <v>18860394</v>
      </c>
    </row>
    <row r="6" spans="1:13" ht="13.8" thickBot="1" x14ac:dyDescent="0.3">
      <c r="A6" s="245" t="s">
        <v>865</v>
      </c>
      <c r="B6" s="246"/>
      <c r="C6" s="246"/>
      <c r="D6" s="246"/>
      <c r="E6" s="246"/>
      <c r="F6" s="246"/>
      <c r="G6" s="247"/>
    </row>
    <row r="7" spans="1:13" ht="13.8" x14ac:dyDescent="0.3">
      <c r="A7" s="217" t="s">
        <v>864</v>
      </c>
      <c r="B7" s="216"/>
      <c r="C7" s="216"/>
      <c r="D7" s="216"/>
      <c r="E7" s="216"/>
      <c r="F7" s="216"/>
      <c r="G7" s="216"/>
    </row>
    <row r="8" spans="1:13" ht="75.599999999999994" customHeight="1" x14ac:dyDescent="0.25">
      <c r="A8" s="242" t="s">
        <v>867</v>
      </c>
      <c r="B8" s="242"/>
      <c r="C8" s="242"/>
      <c r="D8" s="242"/>
      <c r="E8" s="242"/>
      <c r="F8" s="242"/>
      <c r="G8" s="242"/>
      <c r="H8" s="218"/>
      <c r="I8" s="218"/>
      <c r="J8" s="218"/>
    </row>
    <row r="9" spans="1:13" ht="35.4" customHeight="1" x14ac:dyDescent="0.3">
      <c r="A9" s="242" t="s">
        <v>878</v>
      </c>
      <c r="B9" s="248"/>
      <c r="C9" s="248"/>
      <c r="D9" s="248"/>
      <c r="E9" s="248"/>
      <c r="F9" s="248"/>
      <c r="G9" s="248"/>
      <c r="M9" s="218"/>
    </row>
    <row r="10" spans="1:13" ht="13.8" x14ac:dyDescent="0.3">
      <c r="A10" s="242" t="s">
        <v>862</v>
      </c>
      <c r="B10" s="248"/>
      <c r="C10" s="248"/>
      <c r="D10" s="248"/>
      <c r="E10" s="248"/>
      <c r="F10" s="248"/>
      <c r="G10" s="248"/>
    </row>
    <row r="11" spans="1:13" ht="13.8" x14ac:dyDescent="0.3">
      <c r="A11" s="242" t="s">
        <v>869</v>
      </c>
      <c r="B11" s="249"/>
      <c r="C11" s="249"/>
      <c r="D11" s="249"/>
      <c r="E11" s="249"/>
      <c r="F11" s="249"/>
      <c r="G11" s="249"/>
    </row>
    <row r="12" spans="1:13" ht="126.6" customHeight="1" x14ac:dyDescent="0.3">
      <c r="A12" s="242" t="s">
        <v>868</v>
      </c>
      <c r="B12" s="249"/>
      <c r="C12" s="249"/>
      <c r="D12" s="249"/>
      <c r="E12" s="249"/>
      <c r="F12" s="249"/>
      <c r="G12" s="249"/>
    </row>
    <row r="13" spans="1:13" ht="43.2" customHeight="1" x14ac:dyDescent="0.25">
      <c r="A13" s="242" t="s">
        <v>870</v>
      </c>
      <c r="B13" s="242"/>
      <c r="C13" s="242"/>
      <c r="D13" s="242"/>
      <c r="E13" s="242"/>
      <c r="F13" s="242"/>
      <c r="G13" s="242"/>
    </row>
    <row r="14" spans="1:13" ht="37.200000000000003" customHeight="1" x14ac:dyDescent="0.25">
      <c r="A14" s="242" t="s">
        <v>871</v>
      </c>
      <c r="B14" s="242"/>
      <c r="C14" s="242"/>
      <c r="D14" s="242"/>
      <c r="E14" s="242"/>
      <c r="F14" s="242"/>
      <c r="G14" s="242"/>
    </row>
    <row r="15" spans="1:13" ht="37.200000000000003" customHeight="1" x14ac:dyDescent="0.25">
      <c r="A15" s="242" t="s">
        <v>872</v>
      </c>
      <c r="B15" s="242"/>
      <c r="C15" s="242"/>
      <c r="D15" s="242"/>
      <c r="E15" s="242"/>
      <c r="F15" s="242"/>
      <c r="G15" s="242"/>
    </row>
    <row r="16" spans="1:13" ht="57" customHeight="1" x14ac:dyDescent="0.25">
      <c r="A16" s="242" t="s">
        <v>873</v>
      </c>
      <c r="B16" s="242"/>
      <c r="C16" s="242"/>
      <c r="D16" s="242"/>
      <c r="E16" s="242"/>
      <c r="F16" s="242"/>
      <c r="G16" s="242"/>
    </row>
    <row r="17" spans="1:7" ht="70.2" customHeight="1" x14ac:dyDescent="0.25">
      <c r="A17" s="242" t="s">
        <v>874</v>
      </c>
      <c r="B17" s="242"/>
      <c r="C17" s="242"/>
      <c r="D17" s="242"/>
      <c r="E17" s="242"/>
      <c r="F17" s="242"/>
      <c r="G17" s="242"/>
    </row>
    <row r="18" spans="1:7" ht="57.6" customHeight="1" x14ac:dyDescent="0.25">
      <c r="A18" s="242" t="s">
        <v>876</v>
      </c>
      <c r="B18" s="242"/>
      <c r="C18" s="242"/>
      <c r="D18" s="242"/>
      <c r="E18" s="242"/>
      <c r="F18" s="242"/>
      <c r="G18" s="242"/>
    </row>
    <row r="19" spans="1:7" ht="28.8" customHeight="1" x14ac:dyDescent="0.25">
      <c r="A19" s="242" t="s">
        <v>879</v>
      </c>
      <c r="B19" s="242"/>
      <c r="C19" s="242"/>
      <c r="D19" s="242"/>
      <c r="E19" s="242"/>
      <c r="F19" s="242"/>
      <c r="G19" s="242"/>
    </row>
    <row r="20" spans="1:7" ht="107.4" customHeight="1" x14ac:dyDescent="0.25">
      <c r="A20" s="243" t="s">
        <v>863</v>
      </c>
      <c r="B20" s="244"/>
      <c r="C20" s="244"/>
      <c r="D20" s="244"/>
      <c r="E20" s="244"/>
      <c r="F20" s="244"/>
      <c r="G20" s="244"/>
    </row>
  </sheetData>
  <mergeCells count="14">
    <mergeCell ref="A12:G12"/>
    <mergeCell ref="A6:G6"/>
    <mergeCell ref="A8:G8"/>
    <mergeCell ref="A9:G9"/>
    <mergeCell ref="A10:G10"/>
    <mergeCell ref="A11:G11"/>
    <mergeCell ref="A13:G13"/>
    <mergeCell ref="A14:G14"/>
    <mergeCell ref="A19:G19"/>
    <mergeCell ref="A20:G20"/>
    <mergeCell ref="A15:G15"/>
    <mergeCell ref="A16:G16"/>
    <mergeCell ref="A17:G17"/>
    <mergeCell ref="A18:G18"/>
  </mergeCells>
  <pageMargins left="0.51181102362204722" right="0.51181102362204722" top="0.78740157480314965" bottom="0.78740157480314965" header="0.31496062992125984" footer="0.31496062992125984"/>
  <pageSetup paperSize="9" scale="80" orientation="portrait" verticalDpi="0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C5F1F-EF3A-44D6-9C17-9AFD7FD0EB41}">
  <dimension ref="A1:H39"/>
  <sheetViews>
    <sheetView tabSelected="1" view="pageBreakPreview" topLeftCell="A13" zoomScale="85" zoomScaleNormal="100" zoomScaleSheetLayoutView="85" workbookViewId="0">
      <selection activeCell="A20" sqref="A20:G20"/>
    </sheetView>
  </sheetViews>
  <sheetFormatPr defaultRowHeight="13.2" x14ac:dyDescent="0.25"/>
  <cols>
    <col min="1" max="1" width="9.33203125" style="17" customWidth="1"/>
    <col min="2" max="2" width="47.77734375" style="17" customWidth="1"/>
    <col min="3" max="5" width="14" style="17" customWidth="1"/>
    <col min="6" max="6" width="12.6640625" style="17" customWidth="1"/>
    <col min="7" max="7" width="14" style="17" customWidth="1"/>
    <col min="8" max="16384" width="8.88671875" style="17"/>
  </cols>
  <sheetData>
    <row r="1" spans="1:7" ht="14.25" customHeight="1" x14ac:dyDescent="0.25">
      <c r="A1" s="398" t="s">
        <v>791</v>
      </c>
      <c r="B1" s="399"/>
      <c r="C1" s="399"/>
      <c r="D1" s="399"/>
      <c r="E1" s="399"/>
      <c r="F1" s="400"/>
      <c r="G1" s="44"/>
    </row>
    <row r="2" spans="1:7" ht="14.25" customHeight="1" x14ac:dyDescent="0.25">
      <c r="A2" s="401" t="s">
        <v>792</v>
      </c>
      <c r="B2" s="403" t="s">
        <v>793</v>
      </c>
      <c r="C2" s="405" t="s">
        <v>794</v>
      </c>
      <c r="D2" s="406"/>
      <c r="E2" s="405" t="s">
        <v>795</v>
      </c>
      <c r="F2" s="406"/>
      <c r="G2" s="44"/>
    </row>
    <row r="3" spans="1:7" ht="28.5" customHeight="1" x14ac:dyDescent="0.25">
      <c r="A3" s="402"/>
      <c r="B3" s="404"/>
      <c r="C3" s="199" t="s">
        <v>796</v>
      </c>
      <c r="D3" s="199" t="s">
        <v>797</v>
      </c>
      <c r="E3" s="199" t="s">
        <v>796</v>
      </c>
      <c r="F3" s="199" t="s">
        <v>797</v>
      </c>
      <c r="G3" s="46"/>
    </row>
    <row r="4" spans="1:7" ht="14.25" customHeight="1" x14ac:dyDescent="0.25">
      <c r="A4" s="398" t="s">
        <v>798</v>
      </c>
      <c r="B4" s="399"/>
      <c r="C4" s="399"/>
      <c r="D4" s="399"/>
      <c r="E4" s="399"/>
      <c r="F4" s="400"/>
      <c r="G4" s="44"/>
    </row>
    <row r="5" spans="1:7" ht="14.25" customHeight="1" x14ac:dyDescent="0.25">
      <c r="A5" s="221" t="s">
        <v>799</v>
      </c>
      <c r="B5" s="222" t="s">
        <v>800</v>
      </c>
      <c r="C5" s="200">
        <v>0</v>
      </c>
      <c r="D5" s="200">
        <v>0</v>
      </c>
      <c r="E5" s="201">
        <v>0.2</v>
      </c>
      <c r="F5" s="200">
        <v>0.2</v>
      </c>
      <c r="G5" s="44"/>
    </row>
    <row r="6" spans="1:7" ht="14.25" customHeight="1" x14ac:dyDescent="0.25">
      <c r="A6" s="223" t="s">
        <v>801</v>
      </c>
      <c r="B6" s="224" t="s">
        <v>802</v>
      </c>
      <c r="C6" s="202">
        <v>1.4999999999999999E-2</v>
      </c>
      <c r="D6" s="202">
        <v>1.4999999999999999E-2</v>
      </c>
      <c r="E6" s="203">
        <v>1.4999999999999999E-2</v>
      </c>
      <c r="F6" s="202">
        <v>1.4999999999999999E-2</v>
      </c>
      <c r="G6" s="44"/>
    </row>
    <row r="7" spans="1:7" ht="14.25" customHeight="1" x14ac:dyDescent="0.25">
      <c r="A7" s="221" t="s">
        <v>803</v>
      </c>
      <c r="B7" s="222" t="s">
        <v>804</v>
      </c>
      <c r="C7" s="200">
        <v>0.01</v>
      </c>
      <c r="D7" s="200">
        <v>0.01</v>
      </c>
      <c r="E7" s="204">
        <v>0.01</v>
      </c>
      <c r="F7" s="200">
        <v>0.01</v>
      </c>
      <c r="G7" s="44"/>
    </row>
    <row r="8" spans="1:7" ht="14.25" customHeight="1" x14ac:dyDescent="0.25">
      <c r="A8" s="223" t="s">
        <v>805</v>
      </c>
      <c r="B8" s="224" t="s">
        <v>806</v>
      </c>
      <c r="C8" s="202">
        <v>2E-3</v>
      </c>
      <c r="D8" s="202">
        <v>2E-3</v>
      </c>
      <c r="E8" s="203">
        <v>2E-3</v>
      </c>
      <c r="F8" s="202">
        <v>2E-3</v>
      </c>
      <c r="G8" s="44"/>
    </row>
    <row r="9" spans="1:7" ht="14.25" customHeight="1" x14ac:dyDescent="0.25">
      <c r="A9" s="221" t="s">
        <v>807</v>
      </c>
      <c r="B9" s="222" t="s">
        <v>808</v>
      </c>
      <c r="C9" s="200">
        <v>6.0000000000000001E-3</v>
      </c>
      <c r="D9" s="200">
        <v>6.0000000000000001E-3</v>
      </c>
      <c r="E9" s="204">
        <v>6.0000000000000001E-3</v>
      </c>
      <c r="F9" s="200">
        <v>6.0000000000000001E-3</v>
      </c>
      <c r="G9" s="44"/>
    </row>
    <row r="10" spans="1:7" ht="14.25" customHeight="1" x14ac:dyDescent="0.25">
      <c r="A10" s="223" t="s">
        <v>809</v>
      </c>
      <c r="B10" s="224" t="s">
        <v>810</v>
      </c>
      <c r="C10" s="202">
        <v>2.5000000000000001E-2</v>
      </c>
      <c r="D10" s="202">
        <v>2.5000000000000001E-2</v>
      </c>
      <c r="E10" s="203">
        <v>2.5000000000000001E-2</v>
      </c>
      <c r="F10" s="202">
        <v>2.5000000000000001E-2</v>
      </c>
      <c r="G10" s="44"/>
    </row>
    <row r="11" spans="1:7" ht="14.25" customHeight="1" x14ac:dyDescent="0.25">
      <c r="A11" s="221" t="s">
        <v>811</v>
      </c>
      <c r="B11" s="222" t="s">
        <v>812</v>
      </c>
      <c r="C11" s="200">
        <v>0.03</v>
      </c>
      <c r="D11" s="200">
        <v>0.03</v>
      </c>
      <c r="E11" s="204">
        <v>0.03</v>
      </c>
      <c r="F11" s="200">
        <v>0.03</v>
      </c>
      <c r="G11" s="44"/>
    </row>
    <row r="12" spans="1:7" ht="14.25" customHeight="1" x14ac:dyDescent="0.25">
      <c r="A12" s="223" t="s">
        <v>813</v>
      </c>
      <c r="B12" s="224" t="s">
        <v>814</v>
      </c>
      <c r="C12" s="202">
        <v>0.08</v>
      </c>
      <c r="D12" s="202">
        <v>0.08</v>
      </c>
      <c r="E12" s="203">
        <v>0.08</v>
      </c>
      <c r="F12" s="202">
        <v>0.08</v>
      </c>
      <c r="G12" s="44"/>
    </row>
    <row r="13" spans="1:7" ht="14.25" customHeight="1" x14ac:dyDescent="0.25">
      <c r="A13" s="221" t="s">
        <v>815</v>
      </c>
      <c r="B13" s="222" t="s">
        <v>816</v>
      </c>
      <c r="C13" s="200">
        <v>0</v>
      </c>
      <c r="D13" s="200">
        <v>0</v>
      </c>
      <c r="E13" s="204">
        <v>0</v>
      </c>
      <c r="F13" s="200">
        <v>0</v>
      </c>
      <c r="G13" s="44"/>
    </row>
    <row r="14" spans="1:7" ht="14.25" customHeight="1" x14ac:dyDescent="0.25">
      <c r="A14" s="225" t="s">
        <v>817</v>
      </c>
      <c r="B14" s="226" t="s">
        <v>818</v>
      </c>
      <c r="C14" s="205">
        <v>0.16800000000000001</v>
      </c>
      <c r="D14" s="205">
        <v>0.16800000000000001</v>
      </c>
      <c r="E14" s="206">
        <v>0.36799999999999999</v>
      </c>
      <c r="F14" s="205">
        <v>0.36799999999999999</v>
      </c>
      <c r="G14" s="44"/>
    </row>
    <row r="15" spans="1:7" ht="14.25" customHeight="1" x14ac:dyDescent="0.25">
      <c r="A15" s="398" t="s">
        <v>819</v>
      </c>
      <c r="B15" s="399"/>
      <c r="C15" s="399"/>
      <c r="D15" s="399"/>
      <c r="E15" s="399"/>
      <c r="F15" s="400"/>
      <c r="G15" s="44"/>
    </row>
    <row r="16" spans="1:7" ht="14.25" customHeight="1" x14ac:dyDescent="0.25">
      <c r="A16" s="221" t="s">
        <v>820</v>
      </c>
      <c r="B16" s="222" t="s">
        <v>821</v>
      </c>
      <c r="C16" s="200">
        <v>0.17860000000000001</v>
      </c>
      <c r="D16" s="227" t="s">
        <v>822</v>
      </c>
      <c r="E16" s="201">
        <v>0.17860000000000001</v>
      </c>
      <c r="F16" s="227" t="s">
        <v>822</v>
      </c>
      <c r="G16" s="44"/>
    </row>
    <row r="17" spans="1:7" ht="14.25" customHeight="1" x14ac:dyDescent="0.25">
      <c r="A17" s="223" t="s">
        <v>823</v>
      </c>
      <c r="B17" s="224" t="s">
        <v>824</v>
      </c>
      <c r="C17" s="202">
        <v>3.7100000000000001E-2</v>
      </c>
      <c r="D17" s="228" t="s">
        <v>822</v>
      </c>
      <c r="E17" s="203">
        <v>3.7100000000000001E-2</v>
      </c>
      <c r="F17" s="228" t="s">
        <v>822</v>
      </c>
      <c r="G17" s="44"/>
    </row>
    <row r="18" spans="1:7" ht="14.25" customHeight="1" x14ac:dyDescent="0.25">
      <c r="A18" s="221" t="s">
        <v>825</v>
      </c>
      <c r="B18" s="222" t="s">
        <v>826</v>
      </c>
      <c r="C18" s="200">
        <v>8.6E-3</v>
      </c>
      <c r="D18" s="200">
        <v>6.4000000000000003E-3</v>
      </c>
      <c r="E18" s="204">
        <v>8.6E-3</v>
      </c>
      <c r="F18" s="200">
        <v>6.4000000000000003E-3</v>
      </c>
      <c r="G18" s="44"/>
    </row>
    <row r="19" spans="1:7" ht="14.25" customHeight="1" x14ac:dyDescent="0.25">
      <c r="A19" s="223" t="s">
        <v>827</v>
      </c>
      <c r="B19" s="224" t="s">
        <v>828</v>
      </c>
      <c r="C19" s="202">
        <v>0.111</v>
      </c>
      <c r="D19" s="202">
        <v>8.3299999999999999E-2</v>
      </c>
      <c r="E19" s="207">
        <v>0.111</v>
      </c>
      <c r="F19" s="202">
        <v>8.3299999999999999E-2</v>
      </c>
      <c r="G19" s="44"/>
    </row>
    <row r="20" spans="1:7" ht="14.25" customHeight="1" x14ac:dyDescent="0.25">
      <c r="A20" s="221" t="s">
        <v>829</v>
      </c>
      <c r="B20" s="222" t="s">
        <v>830</v>
      </c>
      <c r="C20" s="200">
        <v>5.9999999999999995E-4</v>
      </c>
      <c r="D20" s="200">
        <v>4.0000000000000002E-4</v>
      </c>
      <c r="E20" s="204">
        <v>5.9999999999999995E-4</v>
      </c>
      <c r="F20" s="200">
        <v>4.0000000000000002E-4</v>
      </c>
      <c r="G20" s="44"/>
    </row>
    <row r="21" spans="1:7" ht="14.25" customHeight="1" x14ac:dyDescent="0.25">
      <c r="A21" s="223" t="s">
        <v>831</v>
      </c>
      <c r="B21" s="224" t="s">
        <v>832</v>
      </c>
      <c r="C21" s="202">
        <v>7.4000000000000003E-3</v>
      </c>
      <c r="D21" s="202">
        <v>5.5999999999999999E-3</v>
      </c>
      <c r="E21" s="203">
        <v>7.4000000000000003E-3</v>
      </c>
      <c r="F21" s="202">
        <v>5.5999999999999999E-3</v>
      </c>
      <c r="G21" s="44"/>
    </row>
    <row r="22" spans="1:7" ht="14.25" customHeight="1" x14ac:dyDescent="0.25">
      <c r="A22" s="221" t="s">
        <v>833</v>
      </c>
      <c r="B22" s="222" t="s">
        <v>834</v>
      </c>
      <c r="C22" s="200">
        <v>1.66E-2</v>
      </c>
      <c r="D22" s="227" t="s">
        <v>822</v>
      </c>
      <c r="E22" s="204">
        <v>1.66E-2</v>
      </c>
      <c r="F22" s="227" t="s">
        <v>822</v>
      </c>
      <c r="G22" s="44"/>
    </row>
    <row r="23" spans="1:7" ht="14.25" customHeight="1" x14ac:dyDescent="0.25">
      <c r="A23" s="223" t="s">
        <v>835</v>
      </c>
      <c r="B23" s="224" t="s">
        <v>836</v>
      </c>
      <c r="C23" s="202">
        <v>1E-3</v>
      </c>
      <c r="D23" s="202">
        <v>8.0000000000000004E-4</v>
      </c>
      <c r="E23" s="203">
        <v>1E-3</v>
      </c>
      <c r="F23" s="202">
        <v>8.0000000000000004E-4</v>
      </c>
      <c r="G23" s="44"/>
    </row>
    <row r="24" spans="1:7" ht="14.25" customHeight="1" x14ac:dyDescent="0.25">
      <c r="A24" s="221" t="s">
        <v>837</v>
      </c>
      <c r="B24" s="222" t="s">
        <v>838</v>
      </c>
      <c r="C24" s="200">
        <v>0.1356</v>
      </c>
      <c r="D24" s="200">
        <v>0.1018</v>
      </c>
      <c r="E24" s="201">
        <v>0.1356</v>
      </c>
      <c r="F24" s="200">
        <v>0.1018</v>
      </c>
      <c r="G24" s="44"/>
    </row>
    <row r="25" spans="1:7" ht="14.25" customHeight="1" x14ac:dyDescent="0.25">
      <c r="A25" s="229" t="s">
        <v>839</v>
      </c>
      <c r="B25" s="224" t="s">
        <v>840</v>
      </c>
      <c r="C25" s="202">
        <v>4.0000000000000002E-4</v>
      </c>
      <c r="D25" s="202">
        <v>2.9999999999999997E-4</v>
      </c>
      <c r="E25" s="203">
        <v>4.0000000000000002E-4</v>
      </c>
      <c r="F25" s="202">
        <v>2.9999999999999997E-4</v>
      </c>
      <c r="G25" s="44"/>
    </row>
    <row r="26" spans="1:7" ht="14.25" customHeight="1" x14ac:dyDescent="0.25">
      <c r="A26" s="230" t="s">
        <v>841</v>
      </c>
      <c r="B26" s="231" t="s">
        <v>818</v>
      </c>
      <c r="C26" s="208">
        <v>0.49690000000000001</v>
      </c>
      <c r="D26" s="208">
        <v>0.1986</v>
      </c>
      <c r="E26" s="209">
        <v>0.49690000000000001</v>
      </c>
      <c r="F26" s="208">
        <v>0.1986</v>
      </c>
      <c r="G26" s="44"/>
    </row>
    <row r="27" spans="1:7" ht="14.25" customHeight="1" x14ac:dyDescent="0.25">
      <c r="A27" s="398" t="s">
        <v>842</v>
      </c>
      <c r="B27" s="399"/>
      <c r="C27" s="399"/>
      <c r="D27" s="399"/>
      <c r="E27" s="399"/>
      <c r="F27" s="400"/>
      <c r="G27" s="44"/>
    </row>
    <row r="28" spans="1:7" ht="14.25" customHeight="1" x14ac:dyDescent="0.25">
      <c r="A28" s="221" t="s">
        <v>843</v>
      </c>
      <c r="B28" s="222" t="s">
        <v>844</v>
      </c>
      <c r="C28" s="200">
        <v>5.5599999999999997E-2</v>
      </c>
      <c r="D28" s="200">
        <v>4.1700000000000001E-2</v>
      </c>
      <c r="E28" s="204">
        <v>5.5599999999999997E-2</v>
      </c>
      <c r="F28" s="200">
        <v>4.1700000000000001E-2</v>
      </c>
      <c r="G28" s="44"/>
    </row>
    <row r="29" spans="1:7" ht="14.25" customHeight="1" x14ac:dyDescent="0.25">
      <c r="A29" s="223" t="s">
        <v>845</v>
      </c>
      <c r="B29" s="224" t="s">
        <v>846</v>
      </c>
      <c r="C29" s="202">
        <v>1.2999999999999999E-3</v>
      </c>
      <c r="D29" s="202">
        <v>1E-3</v>
      </c>
      <c r="E29" s="203">
        <v>1.2999999999999999E-3</v>
      </c>
      <c r="F29" s="202">
        <v>1E-3</v>
      </c>
      <c r="G29" s="44"/>
    </row>
    <row r="30" spans="1:7" ht="14.25" customHeight="1" x14ac:dyDescent="0.25">
      <c r="A30" s="221" t="s">
        <v>847</v>
      </c>
      <c r="B30" s="222" t="s">
        <v>848</v>
      </c>
      <c r="C30" s="200">
        <v>9.4000000000000004E-3</v>
      </c>
      <c r="D30" s="200">
        <v>7.1000000000000004E-3</v>
      </c>
      <c r="E30" s="204">
        <v>9.4000000000000004E-3</v>
      </c>
      <c r="F30" s="200">
        <v>7.1000000000000004E-3</v>
      </c>
      <c r="G30" s="44"/>
    </row>
    <row r="31" spans="1:7" ht="14.25" customHeight="1" x14ac:dyDescent="0.25">
      <c r="A31" s="223" t="s">
        <v>849</v>
      </c>
      <c r="B31" s="224" t="s">
        <v>850</v>
      </c>
      <c r="C31" s="202">
        <v>2.6499999999999999E-2</v>
      </c>
      <c r="D31" s="202">
        <v>1.9900000000000001E-2</v>
      </c>
      <c r="E31" s="203">
        <v>2.6499999999999999E-2</v>
      </c>
      <c r="F31" s="202">
        <v>1.9900000000000001E-2</v>
      </c>
      <c r="G31" s="44"/>
    </row>
    <row r="32" spans="1:7" ht="14.25" customHeight="1" x14ac:dyDescent="0.25">
      <c r="A32" s="221" t="s">
        <v>851</v>
      </c>
      <c r="B32" s="222" t="s">
        <v>852</v>
      </c>
      <c r="C32" s="200">
        <v>4.7000000000000002E-3</v>
      </c>
      <c r="D32" s="200">
        <v>3.5000000000000001E-3</v>
      </c>
      <c r="E32" s="204">
        <v>4.7000000000000002E-3</v>
      </c>
      <c r="F32" s="200">
        <v>3.5000000000000001E-3</v>
      </c>
      <c r="G32" s="44"/>
    </row>
    <row r="33" spans="1:8" ht="14.25" customHeight="1" x14ac:dyDescent="0.25">
      <c r="A33" s="225" t="s">
        <v>853</v>
      </c>
      <c r="B33" s="226" t="s">
        <v>818</v>
      </c>
      <c r="C33" s="205">
        <v>9.7500000000000003E-2</v>
      </c>
      <c r="D33" s="205">
        <v>7.3200000000000001E-2</v>
      </c>
      <c r="E33" s="210">
        <v>9.7500000000000003E-2</v>
      </c>
      <c r="F33" s="205">
        <v>7.3200000000000001E-2</v>
      </c>
      <c r="G33" s="44"/>
    </row>
    <row r="34" spans="1:8" ht="14.25" customHeight="1" x14ac:dyDescent="0.25">
      <c r="A34" s="398" t="s">
        <v>854</v>
      </c>
      <c r="B34" s="399"/>
      <c r="C34" s="399"/>
      <c r="D34" s="399"/>
      <c r="E34" s="399"/>
      <c r="F34" s="400"/>
      <c r="G34" s="44"/>
    </row>
    <row r="35" spans="1:8" ht="14.25" customHeight="1" x14ac:dyDescent="0.25">
      <c r="A35" s="221" t="s">
        <v>855</v>
      </c>
      <c r="B35" s="222" t="s">
        <v>856</v>
      </c>
      <c r="C35" s="200">
        <v>8.3500000000000005E-2</v>
      </c>
      <c r="D35" s="200">
        <v>3.3399999999999999E-2</v>
      </c>
      <c r="E35" s="201">
        <v>0.18290000000000001</v>
      </c>
      <c r="F35" s="200">
        <v>7.3099999999999998E-2</v>
      </c>
      <c r="G35" s="44"/>
    </row>
    <row r="36" spans="1:8" ht="42.75" customHeight="1" x14ac:dyDescent="0.25">
      <c r="A36" s="232" t="s">
        <v>857</v>
      </c>
      <c r="B36" s="211" t="s">
        <v>858</v>
      </c>
      <c r="C36" s="212">
        <v>4.7000000000000002E-3</v>
      </c>
      <c r="D36" s="212">
        <v>3.5000000000000001E-3</v>
      </c>
      <c r="E36" s="213">
        <v>4.8999999999999998E-3</v>
      </c>
      <c r="F36" s="212">
        <v>3.7000000000000002E-3</v>
      </c>
      <c r="G36" s="52"/>
    </row>
    <row r="37" spans="1:8" ht="14.25" customHeight="1" x14ac:dyDescent="0.25">
      <c r="A37" s="230" t="s">
        <v>859</v>
      </c>
      <c r="B37" s="231" t="s">
        <v>818</v>
      </c>
      <c r="C37" s="208">
        <v>8.8200000000000001E-2</v>
      </c>
      <c r="D37" s="208">
        <v>3.6900000000000002E-2</v>
      </c>
      <c r="E37" s="209">
        <v>0.18779999999999999</v>
      </c>
      <c r="F37" s="208">
        <v>7.6799999999999993E-2</v>
      </c>
      <c r="G37" s="44"/>
    </row>
    <row r="38" spans="1:8" ht="14.25" customHeight="1" x14ac:dyDescent="0.25">
      <c r="A38" s="398" t="s">
        <v>860</v>
      </c>
      <c r="B38" s="400"/>
      <c r="C38" s="214">
        <v>0.85060000000000002</v>
      </c>
      <c r="D38" s="214">
        <v>0.47670000000000001</v>
      </c>
      <c r="E38" s="215">
        <v>1.1501999999999999</v>
      </c>
      <c r="F38" s="214">
        <v>0.71660000000000001</v>
      </c>
      <c r="G38" s="44"/>
      <c r="H38" s="17">
        <f>2.1502*2095/220</f>
        <v>20.475768181818182</v>
      </c>
    </row>
    <row r="39" spans="1:8" x14ac:dyDescent="0.25">
      <c r="H39" s="17">
        <v>15.246872727272727</v>
      </c>
    </row>
  </sheetData>
  <mergeCells count="10">
    <mergeCell ref="A15:F15"/>
    <mergeCell ref="A27:F27"/>
    <mergeCell ref="A34:F34"/>
    <mergeCell ref="A38:B38"/>
    <mergeCell ref="A1:F1"/>
    <mergeCell ref="A2:A3"/>
    <mergeCell ref="B2:B3"/>
    <mergeCell ref="C2:D2"/>
    <mergeCell ref="E2:F2"/>
    <mergeCell ref="A4:F4"/>
  </mergeCells>
  <pageMargins left="0.51181102362204722" right="0.51181102362204722" top="1.5748031496062993" bottom="0.78740157480314965" header="0.31496062992125984" footer="0.31496062992125984"/>
  <pageSetup paperSize="9" scale="80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view="pageBreakPreview" topLeftCell="A10" zoomScale="85" zoomScaleNormal="100" zoomScaleSheetLayoutView="85" workbookViewId="0">
      <selection activeCell="A20" sqref="A20:G20"/>
    </sheetView>
  </sheetViews>
  <sheetFormatPr defaultRowHeight="13.2" x14ac:dyDescent="0.25"/>
  <cols>
    <col min="1" max="1" width="15.109375" customWidth="1"/>
    <col min="2" max="2" width="4.6640625" customWidth="1"/>
    <col min="3" max="3" width="76.88671875" customWidth="1"/>
    <col min="4" max="4" width="26.6640625" customWidth="1"/>
    <col min="5" max="5" width="28" customWidth="1"/>
    <col min="6" max="6" width="26.6640625" customWidth="1"/>
    <col min="7" max="7" width="26.5546875" customWidth="1"/>
  </cols>
  <sheetData>
    <row r="1" spans="1:7" ht="150.75" customHeight="1" x14ac:dyDescent="0.25">
      <c r="A1" s="268" t="s">
        <v>877</v>
      </c>
      <c r="B1" s="268"/>
      <c r="C1" s="268"/>
      <c r="D1" s="268"/>
      <c r="E1" s="268"/>
      <c r="F1" s="268"/>
      <c r="G1" s="191"/>
    </row>
    <row r="2" spans="1:7" ht="13.95" customHeight="1" x14ac:dyDescent="0.25">
      <c r="A2" s="257" t="s">
        <v>0</v>
      </c>
      <c r="B2" s="258"/>
      <c r="C2" s="261" t="s">
        <v>1</v>
      </c>
      <c r="D2" s="263" t="s">
        <v>2</v>
      </c>
      <c r="E2" s="264"/>
      <c r="F2" s="265"/>
      <c r="G2" s="2"/>
    </row>
    <row r="3" spans="1:7" ht="13.05" customHeight="1" x14ac:dyDescent="0.25">
      <c r="A3" s="259"/>
      <c r="B3" s="260"/>
      <c r="C3" s="262"/>
      <c r="D3" s="3" t="s">
        <v>3</v>
      </c>
      <c r="E3" s="4" t="s">
        <v>4</v>
      </c>
      <c r="F3" s="1" t="s">
        <v>5</v>
      </c>
      <c r="G3" s="2"/>
    </row>
    <row r="4" spans="1:7" ht="31.95" customHeight="1" x14ac:dyDescent="0.25">
      <c r="A4" s="266" t="s">
        <v>6</v>
      </c>
      <c r="B4" s="267"/>
      <c r="C4" s="5" t="s">
        <v>7</v>
      </c>
      <c r="D4" s="6">
        <f>Planilha!L34</f>
        <v>7453600</v>
      </c>
      <c r="E4" s="6">
        <f>SUM(E5:E10)</f>
        <v>11155388.52</v>
      </c>
      <c r="F4" s="6">
        <f>E4+D4</f>
        <v>18608988.52</v>
      </c>
      <c r="G4" s="159"/>
    </row>
    <row r="5" spans="1:7" ht="25.05" customHeight="1" x14ac:dyDescent="0.25">
      <c r="A5" s="250" t="s">
        <v>8</v>
      </c>
      <c r="B5" s="251"/>
      <c r="C5" s="8" t="s">
        <v>9</v>
      </c>
      <c r="D5" s="9" t="s">
        <v>10</v>
      </c>
      <c r="E5" s="10">
        <f>Planilha!L4</f>
        <v>520238.52</v>
      </c>
      <c r="F5" s="10">
        <f>E5</f>
        <v>520238.52</v>
      </c>
      <c r="G5" s="160"/>
    </row>
    <row r="6" spans="1:7" ht="25.95" customHeight="1" x14ac:dyDescent="0.25">
      <c r="A6" s="250" t="s">
        <v>11</v>
      </c>
      <c r="B6" s="251"/>
      <c r="C6" s="8" t="s">
        <v>12</v>
      </c>
      <c r="D6" s="9" t="s">
        <v>10</v>
      </c>
      <c r="E6" s="10">
        <f>Planilha!L15</f>
        <v>1056090</v>
      </c>
      <c r="F6" s="10">
        <f>E6</f>
        <v>1056090</v>
      </c>
      <c r="G6" s="161"/>
    </row>
    <row r="7" spans="1:7" ht="25.05" customHeight="1" x14ac:dyDescent="0.25">
      <c r="A7" s="250" t="s">
        <v>13</v>
      </c>
      <c r="B7" s="251"/>
      <c r="C7" s="8" t="s">
        <v>14</v>
      </c>
      <c r="D7" s="11">
        <f>D4</f>
        <v>7453600</v>
      </c>
      <c r="E7" s="10">
        <f>Planilha!L25-Planilha!L34</f>
        <v>7118652.8000000007</v>
      </c>
      <c r="F7" s="10">
        <f>E7+D7</f>
        <v>14572252.800000001</v>
      </c>
      <c r="G7" s="7"/>
    </row>
    <row r="8" spans="1:7" ht="25.05" customHeight="1" x14ac:dyDescent="0.25">
      <c r="A8" s="250" t="s">
        <v>15</v>
      </c>
      <c r="B8" s="251"/>
      <c r="C8" s="8" t="s">
        <v>16</v>
      </c>
      <c r="D8" s="9" t="s">
        <v>10</v>
      </c>
      <c r="E8" s="10">
        <f>Planilha!L37</f>
        <v>2394800</v>
      </c>
      <c r="F8" s="10">
        <f>E8</f>
        <v>2394800</v>
      </c>
      <c r="G8" s="7"/>
    </row>
    <row r="9" spans="1:7" ht="25.05" customHeight="1" x14ac:dyDescent="0.25">
      <c r="A9" s="250" t="s">
        <v>875</v>
      </c>
      <c r="B9" s="251"/>
      <c r="C9" s="8" t="s">
        <v>17</v>
      </c>
      <c r="D9" s="9" t="s">
        <v>10</v>
      </c>
      <c r="E9" s="10">
        <f>Planilha!L41</f>
        <v>27365.200000000001</v>
      </c>
      <c r="F9" s="10">
        <f t="shared" ref="F9:F10" si="0">E9</f>
        <v>27365.200000000001</v>
      </c>
      <c r="G9" s="7"/>
    </row>
    <row r="10" spans="1:7" ht="25.95" customHeight="1" x14ac:dyDescent="0.25">
      <c r="A10" s="250" t="s">
        <v>18</v>
      </c>
      <c r="B10" s="251"/>
      <c r="C10" s="8" t="s">
        <v>19</v>
      </c>
      <c r="D10" s="9" t="s">
        <v>10</v>
      </c>
      <c r="E10" s="10">
        <f>Planilha!L46</f>
        <v>38242</v>
      </c>
      <c r="F10" s="10">
        <f t="shared" si="0"/>
        <v>38242</v>
      </c>
      <c r="G10" s="7"/>
    </row>
    <row r="11" spans="1:7" ht="25.05" customHeight="1" x14ac:dyDescent="0.25">
      <c r="A11" s="252"/>
      <c r="B11" s="253"/>
      <c r="C11" s="12"/>
      <c r="D11" s="12"/>
      <c r="E11" s="12"/>
      <c r="F11" s="12"/>
      <c r="G11" s="7"/>
    </row>
    <row r="12" spans="1:7" ht="30" customHeight="1" x14ac:dyDescent="0.25">
      <c r="A12" s="254" t="s">
        <v>20</v>
      </c>
      <c r="B12" s="255"/>
      <c r="C12" s="256"/>
      <c r="D12" s="13">
        <f>D4</f>
        <v>7453600</v>
      </c>
      <c r="E12" s="13">
        <f>E4</f>
        <v>11155388.52</v>
      </c>
      <c r="F12" s="13">
        <f>F4</f>
        <v>18608988.52</v>
      </c>
      <c r="G12" s="7"/>
    </row>
    <row r="13" spans="1:7" ht="14.55" customHeight="1" x14ac:dyDescent="0.25">
      <c r="A13" s="2"/>
      <c r="B13" s="2"/>
      <c r="C13" s="2"/>
      <c r="D13" s="2"/>
      <c r="E13" s="2"/>
      <c r="F13" s="2"/>
      <c r="G13" s="2"/>
    </row>
    <row r="14" spans="1:7" ht="28.5" customHeight="1" x14ac:dyDescent="0.25">
      <c r="A14" s="7"/>
      <c r="B14" s="7"/>
      <c r="C14" s="7"/>
      <c r="D14" s="14" t="s">
        <v>21</v>
      </c>
      <c r="E14" s="3" t="s">
        <v>22</v>
      </c>
      <c r="F14" s="7"/>
      <c r="G14" s="7"/>
    </row>
    <row r="15" spans="1:7" ht="32.700000000000003" customHeight="1" x14ac:dyDescent="0.25">
      <c r="A15" s="7"/>
      <c r="B15" s="7"/>
      <c r="C15" s="7"/>
      <c r="D15" s="15">
        <v>140000</v>
      </c>
      <c r="E15" s="16">
        <f>F12/D15</f>
        <v>132.92134657142856</v>
      </c>
      <c r="F15" s="7"/>
      <c r="G15" s="7"/>
    </row>
    <row r="20" spans="6:6" x14ac:dyDescent="0.25">
      <c r="F20" s="219">
        <v>22750770.280000001</v>
      </c>
    </row>
    <row r="21" spans="6:6" x14ac:dyDescent="0.25">
      <c r="F21" s="220">
        <f>0.171*F20</f>
        <v>3890381.7178800004</v>
      </c>
    </row>
    <row r="22" spans="6:6" x14ac:dyDescent="0.25">
      <c r="F22" s="220">
        <f>F20-F21</f>
        <v>18860388.562120002</v>
      </c>
    </row>
    <row r="23" spans="6:6" x14ac:dyDescent="0.25">
      <c r="F23" s="220">
        <f>F22/D15</f>
        <v>134.71706115800001</v>
      </c>
    </row>
    <row r="24" spans="6:6" x14ac:dyDescent="0.25">
      <c r="F24">
        <v>132.71709999999999</v>
      </c>
    </row>
    <row r="25" spans="6:6" x14ac:dyDescent="0.25">
      <c r="F25" s="219">
        <f>F24*D15</f>
        <v>18580394</v>
      </c>
    </row>
    <row r="26" spans="6:6" x14ac:dyDescent="0.25">
      <c r="F26">
        <f>F25/F20</f>
        <v>0.81669296341732478</v>
      </c>
    </row>
    <row r="27" spans="6:6" x14ac:dyDescent="0.25">
      <c r="F27">
        <f>1-F26</f>
        <v>0.18330703658267522</v>
      </c>
    </row>
  </sheetData>
  <mergeCells count="13">
    <mergeCell ref="A2:B3"/>
    <mergeCell ref="C2:C3"/>
    <mergeCell ref="D2:F2"/>
    <mergeCell ref="A4:B4"/>
    <mergeCell ref="A1:F1"/>
    <mergeCell ref="A10:B10"/>
    <mergeCell ref="A11:B11"/>
    <mergeCell ref="A12:C12"/>
    <mergeCell ref="A5:B5"/>
    <mergeCell ref="A6:B6"/>
    <mergeCell ref="A7:B7"/>
    <mergeCell ref="A8:B8"/>
    <mergeCell ref="A9:B9"/>
  </mergeCells>
  <pageMargins left="0.51181102362204722" right="0.51181102362204722" top="0.78740157480314965" bottom="0.78740157480314965" header="0.31496062992125984" footer="0.31496062992125984"/>
  <pageSetup paperSize="9" scale="58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A5708-42F0-4A95-B0DC-ED5AD619203B}">
  <dimension ref="A1:N51"/>
  <sheetViews>
    <sheetView view="pageBreakPreview" topLeftCell="C31" zoomScale="85" zoomScaleNormal="85" zoomScaleSheetLayoutView="85" workbookViewId="0">
      <selection activeCell="A20" sqref="A20:G20"/>
    </sheetView>
  </sheetViews>
  <sheetFormatPr defaultRowHeight="13.2" x14ac:dyDescent="0.25"/>
  <cols>
    <col min="1" max="1" width="15.109375" style="17" customWidth="1"/>
    <col min="2" max="2" width="20.88671875" style="17" customWidth="1"/>
    <col min="3" max="3" width="19.77734375" style="17" customWidth="1"/>
    <col min="4" max="4" width="6.88671875" style="17" customWidth="1"/>
    <col min="5" max="5" width="115.33203125" style="17" customWidth="1"/>
    <col min="6" max="7" width="14" style="17" customWidth="1"/>
    <col min="8" max="8" width="10.109375" style="17" hidden="1" customWidth="1"/>
    <col min="9" max="9" width="15.109375" style="17" customWidth="1"/>
    <col min="10" max="10" width="11.5546875" style="17" customWidth="1"/>
    <col min="11" max="11" width="15.109375" style="17" customWidth="1"/>
    <col min="12" max="12" width="22" style="17" customWidth="1"/>
    <col min="13" max="13" width="19.77734375" style="17" customWidth="1"/>
    <col min="14" max="14" width="14" style="17" customWidth="1"/>
    <col min="15" max="16384" width="8.88671875" style="17"/>
  </cols>
  <sheetData>
    <row r="1" spans="1:14" ht="14.25" customHeight="1" x14ac:dyDescent="0.25">
      <c r="A1" s="282" t="s">
        <v>23</v>
      </c>
      <c r="B1" s="284" t="s">
        <v>24</v>
      </c>
      <c r="C1" s="285"/>
      <c r="D1" s="286" t="s">
        <v>25</v>
      </c>
      <c r="E1" s="288" t="s">
        <v>1</v>
      </c>
      <c r="F1" s="282" t="s">
        <v>26</v>
      </c>
      <c r="G1" s="282" t="s">
        <v>27</v>
      </c>
      <c r="H1" s="185"/>
      <c r="I1" s="272" t="s">
        <v>28</v>
      </c>
      <c r="J1" s="274" t="s">
        <v>29</v>
      </c>
      <c r="K1" s="275"/>
      <c r="L1" s="276"/>
      <c r="M1" s="277" t="s">
        <v>30</v>
      </c>
    </row>
    <row r="2" spans="1:14" ht="14.25" customHeight="1" x14ac:dyDescent="0.25">
      <c r="A2" s="283"/>
      <c r="B2" s="18" t="s">
        <v>31</v>
      </c>
      <c r="C2" s="18" t="s">
        <v>32</v>
      </c>
      <c r="D2" s="287"/>
      <c r="E2" s="289"/>
      <c r="F2" s="283"/>
      <c r="G2" s="283"/>
      <c r="H2" s="186"/>
      <c r="I2" s="273"/>
      <c r="J2" s="19" t="s">
        <v>33</v>
      </c>
      <c r="K2" s="20" t="s">
        <v>34</v>
      </c>
      <c r="L2" s="21" t="s">
        <v>35</v>
      </c>
      <c r="M2" s="278"/>
    </row>
    <row r="3" spans="1:14" ht="24" customHeight="1" x14ac:dyDescent="0.25">
      <c r="A3" s="22" t="s">
        <v>36</v>
      </c>
      <c r="B3" s="23"/>
      <c r="C3" s="23"/>
      <c r="D3" s="23"/>
      <c r="E3" s="279" t="s">
        <v>37</v>
      </c>
      <c r="F3" s="280"/>
      <c r="G3" s="281"/>
      <c r="H3" s="187"/>
      <c r="I3" s="23"/>
      <c r="J3" s="23"/>
      <c r="K3" s="23"/>
      <c r="L3" s="24">
        <f>L4+L15+L25+L37+L41+L46</f>
        <v>18608988.52</v>
      </c>
      <c r="M3" s="23"/>
    </row>
    <row r="4" spans="1:14" ht="15.75" customHeight="1" x14ac:dyDescent="0.25">
      <c r="A4" s="25" t="s">
        <v>38</v>
      </c>
      <c r="B4" s="26"/>
      <c r="C4" s="26"/>
      <c r="D4" s="26"/>
      <c r="E4" s="27" t="s">
        <v>39</v>
      </c>
      <c r="F4" s="26"/>
      <c r="G4" s="26"/>
      <c r="H4" s="26"/>
      <c r="I4" s="26"/>
      <c r="J4" s="26"/>
      <c r="K4" s="26"/>
      <c r="L4" s="28">
        <f>SUM(L5:L12)</f>
        <v>520238.52</v>
      </c>
      <c r="M4" s="26"/>
    </row>
    <row r="5" spans="1:14" ht="25.5" customHeight="1" x14ac:dyDescent="0.25">
      <c r="A5" s="29">
        <v>37073</v>
      </c>
      <c r="B5" s="30" t="s">
        <v>40</v>
      </c>
      <c r="C5" s="30" t="s">
        <v>41</v>
      </c>
      <c r="D5" s="30" t="s">
        <v>42</v>
      </c>
      <c r="E5" s="31" t="s">
        <v>43</v>
      </c>
      <c r="F5" s="30" t="s">
        <v>44</v>
      </c>
      <c r="G5" s="32">
        <v>64190</v>
      </c>
      <c r="H5" s="32">
        <v>0.45</v>
      </c>
      <c r="I5" s="188">
        <f>H5</f>
        <v>0.45</v>
      </c>
      <c r="J5" s="34">
        <v>0.2135</v>
      </c>
      <c r="K5" s="33">
        <f>TRUNC(I5*(1+J5),2)</f>
        <v>0.54</v>
      </c>
      <c r="L5" s="32">
        <f>TRUNC(K5*G5,2)</f>
        <v>34662.6</v>
      </c>
      <c r="M5" s="35" t="s">
        <v>45</v>
      </c>
    </row>
    <row r="6" spans="1:14" ht="25.5" customHeight="1" x14ac:dyDescent="0.25">
      <c r="A6" s="29">
        <v>37438</v>
      </c>
      <c r="B6" s="30" t="s">
        <v>46</v>
      </c>
      <c r="C6" s="30" t="s">
        <v>41</v>
      </c>
      <c r="D6" s="30" t="s">
        <v>42</v>
      </c>
      <c r="E6" s="31" t="s">
        <v>47</v>
      </c>
      <c r="F6" s="30" t="s">
        <v>44</v>
      </c>
      <c r="G6" s="32">
        <v>19257</v>
      </c>
      <c r="H6" s="32">
        <v>0.55000000000000004</v>
      </c>
      <c r="I6" s="188">
        <f t="shared" ref="I6:I9" si="0">H6</f>
        <v>0.55000000000000004</v>
      </c>
      <c r="J6" s="34">
        <v>0.2135</v>
      </c>
      <c r="K6" s="33">
        <f>TRUNC(I6*(1+J6),2)</f>
        <v>0.66</v>
      </c>
      <c r="L6" s="32">
        <f t="shared" ref="L6:L12" si="1">TRUNC(K6*G6,2)</f>
        <v>12709.62</v>
      </c>
      <c r="M6" s="36" t="s">
        <v>48</v>
      </c>
    </row>
    <row r="7" spans="1:14" ht="22.5" customHeight="1" x14ac:dyDescent="0.25">
      <c r="A7" s="29">
        <v>37803</v>
      </c>
      <c r="B7" s="30" t="s">
        <v>49</v>
      </c>
      <c r="C7" s="30" t="s">
        <v>41</v>
      </c>
      <c r="D7" s="30" t="s">
        <v>42</v>
      </c>
      <c r="E7" s="37" t="s">
        <v>50</v>
      </c>
      <c r="F7" s="30" t="s">
        <v>51</v>
      </c>
      <c r="G7" s="33">
        <v>5</v>
      </c>
      <c r="H7" s="33">
        <f>'CPU 2'!J6</f>
        <v>1816.1238996596326</v>
      </c>
      <c r="I7" s="188">
        <f t="shared" si="0"/>
        <v>1816.1238996596326</v>
      </c>
      <c r="J7" s="34">
        <v>0.2135</v>
      </c>
      <c r="K7" s="33">
        <f>TRUNC(I7*(1+J7),2)</f>
        <v>2203.86</v>
      </c>
      <c r="L7" s="32">
        <f t="shared" si="1"/>
        <v>11019.3</v>
      </c>
      <c r="M7" s="35" t="s">
        <v>52</v>
      </c>
    </row>
    <row r="8" spans="1:14" ht="25.5" customHeight="1" x14ac:dyDescent="0.25">
      <c r="A8" s="29">
        <v>38169</v>
      </c>
      <c r="B8" s="30" t="s">
        <v>53</v>
      </c>
      <c r="C8" s="30" t="s">
        <v>41</v>
      </c>
      <c r="D8" s="30" t="s">
        <v>42</v>
      </c>
      <c r="E8" s="31" t="s">
        <v>54</v>
      </c>
      <c r="F8" s="30" t="s">
        <v>55</v>
      </c>
      <c r="G8" s="32">
        <v>140000</v>
      </c>
      <c r="H8" s="32">
        <f>'CPU 2'!J17</f>
        <v>0.3536185714285715</v>
      </c>
      <c r="I8" s="188">
        <f t="shared" si="0"/>
        <v>0.3536185714285715</v>
      </c>
      <c r="J8" s="34">
        <v>0.2135</v>
      </c>
      <c r="K8" s="33">
        <f>TRUNC(I8*(1+J8),2)</f>
        <v>0.42</v>
      </c>
      <c r="L8" s="32">
        <f t="shared" si="1"/>
        <v>58800</v>
      </c>
      <c r="M8" s="38" t="s">
        <v>56</v>
      </c>
    </row>
    <row r="9" spans="1:14" ht="25.5" customHeight="1" x14ac:dyDescent="0.25">
      <c r="A9" s="29" t="s">
        <v>875</v>
      </c>
      <c r="B9" s="30" t="s">
        <v>57</v>
      </c>
      <c r="C9" s="30" t="s">
        <v>41</v>
      </c>
      <c r="D9" s="30" t="s">
        <v>42</v>
      </c>
      <c r="E9" s="31" t="s">
        <v>58</v>
      </c>
      <c r="F9" s="30" t="s">
        <v>51</v>
      </c>
      <c r="G9" s="33">
        <v>100</v>
      </c>
      <c r="H9" s="188">
        <f>'CPU 2'!J32</f>
        <v>2271.969921127823</v>
      </c>
      <c r="I9" s="188">
        <f t="shared" si="0"/>
        <v>2271.969921127823</v>
      </c>
      <c r="J9" s="34">
        <v>0.2135</v>
      </c>
      <c r="K9" s="33">
        <f>TRUNC(I9*(1+J9),2)</f>
        <v>2757.03</v>
      </c>
      <c r="L9" s="32">
        <f t="shared" si="1"/>
        <v>275703</v>
      </c>
      <c r="M9" s="39" t="s">
        <v>59</v>
      </c>
    </row>
    <row r="10" spans="1:14" ht="51" customHeight="1" x14ac:dyDescent="0.25">
      <c r="A10" s="31"/>
      <c r="B10" s="31"/>
      <c r="C10" s="31"/>
      <c r="D10" s="31"/>
      <c r="E10" s="31" t="s">
        <v>60</v>
      </c>
      <c r="F10" s="31"/>
      <c r="G10" s="31"/>
      <c r="H10" s="31"/>
      <c r="I10" s="31"/>
      <c r="J10" s="31"/>
      <c r="K10" s="31"/>
      <c r="L10" s="31"/>
      <c r="M10" s="31"/>
    </row>
    <row r="11" spans="1:14" ht="25.5" customHeight="1" x14ac:dyDescent="0.25">
      <c r="A11" s="29">
        <v>38899</v>
      </c>
      <c r="B11" s="30" t="s">
        <v>61</v>
      </c>
      <c r="C11" s="30" t="s">
        <v>41</v>
      </c>
      <c r="D11" s="30" t="s">
        <v>42</v>
      </c>
      <c r="E11" s="31" t="s">
        <v>62</v>
      </c>
      <c r="F11" s="30" t="s">
        <v>55</v>
      </c>
      <c r="G11" s="32">
        <v>140000</v>
      </c>
      <c r="H11" s="32">
        <f>'CPU 2'!J45</f>
        <v>0.45287083714285725</v>
      </c>
      <c r="I11" s="188">
        <f t="shared" ref="I11:I12" si="2">H11</f>
        <v>0.45287083714285725</v>
      </c>
      <c r="J11" s="34">
        <v>0.2135</v>
      </c>
      <c r="K11" s="33">
        <f>TRUNC(I11*(1+J11),2)</f>
        <v>0.54</v>
      </c>
      <c r="L11" s="32">
        <f t="shared" si="1"/>
        <v>75600</v>
      </c>
      <c r="M11" s="38" t="s">
        <v>63</v>
      </c>
    </row>
    <row r="12" spans="1:14" ht="25.5" customHeight="1" x14ac:dyDescent="0.25">
      <c r="A12" s="29">
        <v>39264</v>
      </c>
      <c r="B12" s="30" t="s">
        <v>64</v>
      </c>
      <c r="C12" s="30" t="s">
        <v>41</v>
      </c>
      <c r="D12" s="30" t="s">
        <v>42</v>
      </c>
      <c r="E12" s="31" t="s">
        <v>65</v>
      </c>
      <c r="F12" s="30" t="s">
        <v>66</v>
      </c>
      <c r="G12" s="32">
        <v>33600</v>
      </c>
      <c r="H12" s="32">
        <f>'CPU 2'!J52</f>
        <v>1.27</v>
      </c>
      <c r="I12" s="188">
        <f t="shared" si="2"/>
        <v>1.27</v>
      </c>
      <c r="J12" s="34">
        <v>0.2135</v>
      </c>
      <c r="K12" s="33">
        <f>TRUNC(I12*(1+J12),2)</f>
        <v>1.54</v>
      </c>
      <c r="L12" s="32">
        <f t="shared" si="1"/>
        <v>51744</v>
      </c>
      <c r="M12" s="40" t="s">
        <v>67</v>
      </c>
    </row>
    <row r="13" spans="1:14" ht="13.0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</row>
    <row r="14" spans="1:14" ht="13.95" customHeight="1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</row>
    <row r="15" spans="1:14" ht="15.75" customHeight="1" x14ac:dyDescent="0.25">
      <c r="A15" s="25" t="s">
        <v>68</v>
      </c>
      <c r="B15" s="26"/>
      <c r="C15" s="26"/>
      <c r="D15" s="26"/>
      <c r="E15" s="27" t="s">
        <v>69</v>
      </c>
      <c r="F15" s="26"/>
      <c r="G15" s="26"/>
      <c r="H15" s="26"/>
      <c r="I15" s="26"/>
      <c r="J15" s="26"/>
      <c r="K15" s="26"/>
      <c r="L15" s="28">
        <f>SUM(L16:L22)</f>
        <v>1056090</v>
      </c>
      <c r="M15" s="26"/>
    </row>
    <row r="16" spans="1:14" ht="25.5" customHeight="1" x14ac:dyDescent="0.25">
      <c r="A16" s="29">
        <v>37074</v>
      </c>
      <c r="B16" s="42">
        <v>78472</v>
      </c>
      <c r="C16" s="30" t="s">
        <v>41</v>
      </c>
      <c r="D16" s="30" t="s">
        <v>42</v>
      </c>
      <c r="E16" s="31" t="s">
        <v>70</v>
      </c>
      <c r="F16" s="30" t="s">
        <v>55</v>
      </c>
      <c r="G16" s="32">
        <v>140000</v>
      </c>
      <c r="H16" s="32">
        <f>'CPU 2'!J55</f>
        <v>0.29185120000000003</v>
      </c>
      <c r="I16" s="188">
        <f t="shared" ref="I16:I22" si="3">H16</f>
        <v>0.29185120000000003</v>
      </c>
      <c r="J16" s="34">
        <v>0.2135</v>
      </c>
      <c r="K16" s="33">
        <f t="shared" ref="K16:K22" si="4">TRUNC(I16*(1+J16),2)</f>
        <v>0.35</v>
      </c>
      <c r="L16" s="32">
        <f t="shared" ref="L16:L22" si="5">TRUNC(K16*G16,2)</f>
        <v>49000</v>
      </c>
      <c r="M16" s="43" t="s">
        <v>71</v>
      </c>
      <c r="N16" s="17">
        <v>126.051</v>
      </c>
    </row>
    <row r="17" spans="1:14" ht="38.25" customHeight="1" x14ac:dyDescent="0.25">
      <c r="A17" s="29">
        <v>37439</v>
      </c>
      <c r="B17" s="42">
        <v>5501901</v>
      </c>
      <c r="C17" s="30" t="s">
        <v>72</v>
      </c>
      <c r="D17" s="30" t="s">
        <v>42</v>
      </c>
      <c r="E17" s="31" t="s">
        <v>73</v>
      </c>
      <c r="F17" s="30" t="s">
        <v>66</v>
      </c>
      <c r="G17" s="32">
        <v>28000</v>
      </c>
      <c r="H17" s="32">
        <f>'CPU 2'!J64</f>
        <v>7.054776378921999</v>
      </c>
      <c r="I17" s="188">
        <f t="shared" si="3"/>
        <v>7.054776378921999</v>
      </c>
      <c r="J17" s="34">
        <v>0.2135</v>
      </c>
      <c r="K17" s="33">
        <f t="shared" si="4"/>
        <v>8.56</v>
      </c>
      <c r="L17" s="32">
        <f t="shared" si="5"/>
        <v>239680</v>
      </c>
      <c r="M17" s="43" t="s">
        <v>71</v>
      </c>
      <c r="N17" s="105">
        <f>N16*140000</f>
        <v>17647140</v>
      </c>
    </row>
    <row r="18" spans="1:14" ht="22.5" customHeight="1" x14ac:dyDescent="0.25">
      <c r="A18" s="29">
        <v>37804</v>
      </c>
      <c r="B18" s="42">
        <v>4011209</v>
      </c>
      <c r="C18" s="30" t="s">
        <v>72</v>
      </c>
      <c r="D18" s="30" t="s">
        <v>42</v>
      </c>
      <c r="E18" s="37" t="s">
        <v>74</v>
      </c>
      <c r="F18" s="30" t="s">
        <v>55</v>
      </c>
      <c r="G18" s="32">
        <v>140000</v>
      </c>
      <c r="H18" s="32">
        <f>'CPU 2'!J82</f>
        <v>0.91</v>
      </c>
      <c r="I18" s="188">
        <f t="shared" si="3"/>
        <v>0.91</v>
      </c>
      <c r="J18" s="34">
        <v>0.2135</v>
      </c>
      <c r="K18" s="33">
        <f t="shared" si="4"/>
        <v>1.1000000000000001</v>
      </c>
      <c r="L18" s="32">
        <f t="shared" si="5"/>
        <v>154000</v>
      </c>
      <c r="M18" s="40" t="s">
        <v>67</v>
      </c>
      <c r="N18" s="189"/>
    </row>
    <row r="19" spans="1:14" ht="25.5" customHeight="1" x14ac:dyDescent="0.25">
      <c r="A19" s="29">
        <v>38170</v>
      </c>
      <c r="B19" s="42">
        <v>5914351</v>
      </c>
      <c r="C19" s="30" t="s">
        <v>72</v>
      </c>
      <c r="D19" s="30" t="s">
        <v>42</v>
      </c>
      <c r="E19" s="31" t="s">
        <v>75</v>
      </c>
      <c r="F19" s="30" t="s">
        <v>76</v>
      </c>
      <c r="G19" s="32">
        <v>63000</v>
      </c>
      <c r="H19" s="32">
        <f>'CPU 2'!J103</f>
        <v>2.103635655290633</v>
      </c>
      <c r="I19" s="188">
        <f t="shared" si="3"/>
        <v>2.103635655290633</v>
      </c>
      <c r="J19" s="34">
        <v>0.2135</v>
      </c>
      <c r="K19" s="33">
        <f t="shared" si="4"/>
        <v>2.5499999999999998</v>
      </c>
      <c r="L19" s="32">
        <f t="shared" si="5"/>
        <v>160650</v>
      </c>
      <c r="M19" s="40" t="s">
        <v>67</v>
      </c>
    </row>
    <row r="20" spans="1:14" ht="25.5" customHeight="1" x14ac:dyDescent="0.25">
      <c r="A20" s="29">
        <v>38535</v>
      </c>
      <c r="B20" s="42">
        <v>5915320</v>
      </c>
      <c r="C20" s="30" t="s">
        <v>72</v>
      </c>
      <c r="D20" s="30" t="s">
        <v>42</v>
      </c>
      <c r="E20" s="31" t="s">
        <v>77</v>
      </c>
      <c r="F20" s="30" t="s">
        <v>78</v>
      </c>
      <c r="G20" s="32">
        <v>315000</v>
      </c>
      <c r="H20" s="32">
        <f>'CPU 2'!J116</f>
        <v>0.55000000000000004</v>
      </c>
      <c r="I20" s="188">
        <f t="shared" si="3"/>
        <v>0.55000000000000004</v>
      </c>
      <c r="J20" s="34">
        <v>0.2135</v>
      </c>
      <c r="K20" s="33">
        <f t="shared" si="4"/>
        <v>0.66</v>
      </c>
      <c r="L20" s="32">
        <f t="shared" si="5"/>
        <v>207900</v>
      </c>
      <c r="M20" s="40" t="s">
        <v>67</v>
      </c>
    </row>
    <row r="21" spans="1:14" ht="22.5" customHeight="1" x14ac:dyDescent="0.25">
      <c r="A21" s="29">
        <v>38900</v>
      </c>
      <c r="B21" s="42">
        <v>5915321</v>
      </c>
      <c r="C21" s="30" t="s">
        <v>72</v>
      </c>
      <c r="D21" s="30" t="s">
        <v>42</v>
      </c>
      <c r="E21" s="37" t="s">
        <v>79</v>
      </c>
      <c r="F21" s="30" t="s">
        <v>78</v>
      </c>
      <c r="G21" s="32">
        <v>315000</v>
      </c>
      <c r="H21" s="32">
        <f>'CPU 2'!J128</f>
        <v>0.45</v>
      </c>
      <c r="I21" s="188">
        <f t="shared" si="3"/>
        <v>0.45</v>
      </c>
      <c r="J21" s="34">
        <v>0.2135</v>
      </c>
      <c r="K21" s="33">
        <f t="shared" si="4"/>
        <v>0.54</v>
      </c>
      <c r="L21" s="32">
        <f t="shared" si="5"/>
        <v>170100</v>
      </c>
      <c r="M21" s="40" t="s">
        <v>67</v>
      </c>
    </row>
    <row r="22" spans="1:14" ht="22.5" customHeight="1" x14ac:dyDescent="0.25">
      <c r="A22" s="29">
        <v>39265</v>
      </c>
      <c r="B22" s="42">
        <v>4413942</v>
      </c>
      <c r="C22" s="30" t="s">
        <v>72</v>
      </c>
      <c r="D22" s="30" t="s">
        <v>42</v>
      </c>
      <c r="E22" s="37" t="s">
        <v>80</v>
      </c>
      <c r="F22" s="30" t="s">
        <v>66</v>
      </c>
      <c r="G22" s="32">
        <v>42000</v>
      </c>
      <c r="H22" s="32">
        <f>'CPU 2'!J140</f>
        <v>1.47</v>
      </c>
      <c r="I22" s="188">
        <f t="shared" si="3"/>
        <v>1.47</v>
      </c>
      <c r="J22" s="34">
        <v>0.2135</v>
      </c>
      <c r="K22" s="33">
        <f t="shared" si="4"/>
        <v>1.78</v>
      </c>
      <c r="L22" s="32">
        <f t="shared" si="5"/>
        <v>74760</v>
      </c>
      <c r="M22" s="40" t="s">
        <v>67</v>
      </c>
    </row>
    <row r="23" spans="1:14" ht="13.05" customHeight="1" x14ac:dyDescent="0.25">
      <c r="A23" s="41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</row>
    <row r="24" spans="1:14" ht="13.05" customHeight="1" x14ac:dyDescent="0.25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1:14" ht="15.75" customHeight="1" x14ac:dyDescent="0.25">
      <c r="A25" s="25" t="s">
        <v>81</v>
      </c>
      <c r="B25" s="26"/>
      <c r="C25" s="26"/>
      <c r="D25" s="26"/>
      <c r="E25" s="27" t="s">
        <v>82</v>
      </c>
      <c r="F25" s="26"/>
      <c r="G25" s="26"/>
      <c r="H25" s="26"/>
      <c r="I25" s="26"/>
      <c r="J25" s="26"/>
      <c r="K25" s="26"/>
      <c r="L25" s="28">
        <f>SUM(L26:L34)</f>
        <v>14572252.800000001</v>
      </c>
      <c r="M25" s="26"/>
    </row>
    <row r="26" spans="1:14" ht="25.5" customHeight="1" x14ac:dyDescent="0.25">
      <c r="A26" s="29">
        <v>37075</v>
      </c>
      <c r="B26" s="42">
        <v>4011228</v>
      </c>
      <c r="C26" s="30" t="s">
        <v>72</v>
      </c>
      <c r="D26" s="30" t="s">
        <v>42</v>
      </c>
      <c r="E26" s="31" t="s">
        <v>83</v>
      </c>
      <c r="F26" s="30" t="s">
        <v>66</v>
      </c>
      <c r="G26" s="32">
        <v>28000</v>
      </c>
      <c r="H26" s="32">
        <f>'CPU 2'!J155</f>
        <v>10.132367623618414</v>
      </c>
      <c r="I26" s="188">
        <f t="shared" ref="I26:I34" si="6">H26</f>
        <v>10.132367623618414</v>
      </c>
      <c r="J26" s="34">
        <v>0.2135</v>
      </c>
      <c r="K26" s="33">
        <f t="shared" ref="K26:K33" si="7">TRUNC(I26*(1+J26),2)</f>
        <v>12.29</v>
      </c>
      <c r="L26" s="32">
        <f t="shared" ref="L26:L33" si="8">TRUNC(K26*G26,2)</f>
        <v>344120</v>
      </c>
      <c r="M26" s="43" t="s">
        <v>71</v>
      </c>
    </row>
    <row r="27" spans="1:14" ht="25.5" customHeight="1" x14ac:dyDescent="0.25">
      <c r="A27" s="29">
        <v>37440</v>
      </c>
      <c r="B27" s="42">
        <v>5915320</v>
      </c>
      <c r="C27" s="30" t="s">
        <v>72</v>
      </c>
      <c r="D27" s="30" t="s">
        <v>42</v>
      </c>
      <c r="E27" s="31" t="s">
        <v>84</v>
      </c>
      <c r="F27" s="30" t="s">
        <v>78</v>
      </c>
      <c r="G27" s="32">
        <v>420000</v>
      </c>
      <c r="H27" s="32">
        <f>H20</f>
        <v>0.55000000000000004</v>
      </c>
      <c r="I27" s="188">
        <f t="shared" si="6"/>
        <v>0.55000000000000004</v>
      </c>
      <c r="J27" s="34">
        <v>0.2135</v>
      </c>
      <c r="K27" s="33">
        <f t="shared" si="7"/>
        <v>0.66</v>
      </c>
      <c r="L27" s="32">
        <f t="shared" si="8"/>
        <v>277200</v>
      </c>
      <c r="M27" s="43" t="s">
        <v>71</v>
      </c>
      <c r="N27" s="104"/>
    </row>
    <row r="28" spans="1:14" ht="25.05" customHeight="1" x14ac:dyDescent="0.25">
      <c r="A28" s="29">
        <v>37805</v>
      </c>
      <c r="B28" s="42">
        <v>5915321</v>
      </c>
      <c r="C28" s="30" t="s">
        <v>72</v>
      </c>
      <c r="D28" s="30" t="s">
        <v>42</v>
      </c>
      <c r="E28" s="37" t="s">
        <v>85</v>
      </c>
      <c r="F28" s="30" t="s">
        <v>78</v>
      </c>
      <c r="G28" s="32">
        <v>630000</v>
      </c>
      <c r="H28" s="32">
        <f>H21</f>
        <v>0.45</v>
      </c>
      <c r="I28" s="188">
        <f t="shared" si="6"/>
        <v>0.45</v>
      </c>
      <c r="J28" s="34">
        <v>0.2135</v>
      </c>
      <c r="K28" s="33">
        <f t="shared" si="7"/>
        <v>0.54</v>
      </c>
      <c r="L28" s="32">
        <f t="shared" si="8"/>
        <v>340200</v>
      </c>
      <c r="M28" s="43" t="s">
        <v>71</v>
      </c>
      <c r="N28" s="105"/>
    </row>
    <row r="29" spans="1:14" ht="40.049999999999997" customHeight="1" x14ac:dyDescent="0.25">
      <c r="A29" s="29">
        <v>38171</v>
      </c>
      <c r="B29" s="42">
        <v>92398</v>
      </c>
      <c r="C29" s="30" t="s">
        <v>41</v>
      </c>
      <c r="D29" s="30" t="s">
        <v>42</v>
      </c>
      <c r="E29" s="37" t="s">
        <v>86</v>
      </c>
      <c r="F29" s="30" t="s">
        <v>55</v>
      </c>
      <c r="G29" s="32">
        <v>140000</v>
      </c>
      <c r="H29" s="32">
        <f>'CPU 2'!J183</f>
        <v>17.974039318666669</v>
      </c>
      <c r="I29" s="188">
        <f t="shared" si="6"/>
        <v>17.974039318666669</v>
      </c>
      <c r="J29" s="34">
        <v>0.2135</v>
      </c>
      <c r="K29" s="33">
        <f t="shared" si="7"/>
        <v>21.81</v>
      </c>
      <c r="L29" s="32">
        <f t="shared" si="8"/>
        <v>3053400</v>
      </c>
      <c r="M29" s="38" t="s">
        <v>87</v>
      </c>
    </row>
    <row r="30" spans="1:14" ht="25.5" customHeight="1" x14ac:dyDescent="0.25">
      <c r="A30" s="29">
        <v>38536</v>
      </c>
      <c r="B30" s="42">
        <v>5915013</v>
      </c>
      <c r="C30" s="30" t="s">
        <v>72</v>
      </c>
      <c r="D30" s="30" t="s">
        <v>42</v>
      </c>
      <c r="E30" s="31" t="s">
        <v>88</v>
      </c>
      <c r="F30" s="30" t="s">
        <v>78</v>
      </c>
      <c r="G30" s="32">
        <v>268800</v>
      </c>
      <c r="H30" s="32">
        <f>'CPU 2'!J194</f>
        <v>1.37</v>
      </c>
      <c r="I30" s="188">
        <f t="shared" si="6"/>
        <v>1.37</v>
      </c>
      <c r="J30" s="34">
        <v>0.2135</v>
      </c>
      <c r="K30" s="33">
        <f t="shared" si="7"/>
        <v>1.66</v>
      </c>
      <c r="L30" s="32">
        <f t="shared" si="8"/>
        <v>446208</v>
      </c>
      <c r="M30" s="43" t="s">
        <v>71</v>
      </c>
    </row>
    <row r="31" spans="1:14" ht="25.5" customHeight="1" x14ac:dyDescent="0.25">
      <c r="A31" s="29">
        <v>38901</v>
      </c>
      <c r="B31" s="42">
        <v>5915014</v>
      </c>
      <c r="C31" s="30" t="s">
        <v>72</v>
      </c>
      <c r="D31" s="30" t="s">
        <v>42</v>
      </c>
      <c r="E31" s="31" t="s">
        <v>89</v>
      </c>
      <c r="F31" s="30" t="s">
        <v>78</v>
      </c>
      <c r="G31" s="32">
        <v>1881600</v>
      </c>
      <c r="H31" s="32">
        <f>'CPU 2'!J206</f>
        <v>1.1443864993313828</v>
      </c>
      <c r="I31" s="188">
        <f t="shared" si="6"/>
        <v>1.1443864993313828</v>
      </c>
      <c r="J31" s="34">
        <v>0.2135</v>
      </c>
      <c r="K31" s="33">
        <f t="shared" si="7"/>
        <v>1.38</v>
      </c>
      <c r="L31" s="32">
        <f t="shared" si="8"/>
        <v>2596608</v>
      </c>
      <c r="M31" s="43" t="s">
        <v>71</v>
      </c>
    </row>
    <row r="32" spans="1:14" ht="25.5" customHeight="1" x14ac:dyDescent="0.25">
      <c r="A32" s="29">
        <v>39266</v>
      </c>
      <c r="B32" s="42">
        <v>5915320</v>
      </c>
      <c r="C32" s="30" t="s">
        <v>72</v>
      </c>
      <c r="D32" s="30" t="s">
        <v>42</v>
      </c>
      <c r="E32" s="31" t="s">
        <v>90</v>
      </c>
      <c r="F32" s="30" t="s">
        <v>78</v>
      </c>
      <c r="G32" s="32">
        <v>13720</v>
      </c>
      <c r="H32" s="32">
        <f>H27</f>
        <v>0.55000000000000004</v>
      </c>
      <c r="I32" s="188">
        <f t="shared" si="6"/>
        <v>0.55000000000000004</v>
      </c>
      <c r="J32" s="34">
        <v>0.2135</v>
      </c>
      <c r="K32" s="33">
        <f t="shared" si="7"/>
        <v>0.66</v>
      </c>
      <c r="L32" s="32">
        <f t="shared" si="8"/>
        <v>9055.2000000000007</v>
      </c>
      <c r="M32" s="43" t="s">
        <v>71</v>
      </c>
    </row>
    <row r="33" spans="1:14" ht="25.5" customHeight="1" x14ac:dyDescent="0.25">
      <c r="A33" s="29">
        <v>39632</v>
      </c>
      <c r="B33" s="42">
        <v>5915321</v>
      </c>
      <c r="C33" s="30" t="s">
        <v>72</v>
      </c>
      <c r="D33" s="30" t="s">
        <v>42</v>
      </c>
      <c r="E33" s="31" t="s">
        <v>91</v>
      </c>
      <c r="F33" s="30" t="s">
        <v>78</v>
      </c>
      <c r="G33" s="32">
        <v>96040</v>
      </c>
      <c r="H33" s="32">
        <f>H28</f>
        <v>0.45</v>
      </c>
      <c r="I33" s="188">
        <f t="shared" si="6"/>
        <v>0.45</v>
      </c>
      <c r="J33" s="34">
        <v>0.2135</v>
      </c>
      <c r="K33" s="33">
        <f t="shared" si="7"/>
        <v>0.54</v>
      </c>
      <c r="L33" s="32">
        <f t="shared" si="8"/>
        <v>51861.599999999999</v>
      </c>
      <c r="M33" s="43" t="s">
        <v>71</v>
      </c>
    </row>
    <row r="34" spans="1:14" ht="25.5" customHeight="1" x14ac:dyDescent="0.25">
      <c r="A34" s="29">
        <v>39997</v>
      </c>
      <c r="B34" s="30" t="s">
        <v>92</v>
      </c>
      <c r="C34" s="30" t="s">
        <v>41</v>
      </c>
      <c r="D34" s="30" t="s">
        <v>93</v>
      </c>
      <c r="E34" s="31" t="s">
        <v>94</v>
      </c>
      <c r="F34" s="30" t="s">
        <v>55</v>
      </c>
      <c r="G34" s="32">
        <v>140000</v>
      </c>
      <c r="H34" s="32">
        <v>51.311418967482879</v>
      </c>
      <c r="I34" s="188">
        <f t="shared" si="6"/>
        <v>51.311418967482879</v>
      </c>
      <c r="J34" s="34">
        <v>0.15279999999999999</v>
      </c>
      <c r="K34" s="33">
        <v>53.24</v>
      </c>
      <c r="L34" s="32">
        <f>K34*G34</f>
        <v>7453600</v>
      </c>
      <c r="M34" s="38" t="s">
        <v>87</v>
      </c>
    </row>
    <row r="35" spans="1:14" ht="13.05" customHeight="1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1:14" ht="13.05" customHeight="1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1:14" ht="15.75" customHeight="1" x14ac:dyDescent="0.25">
      <c r="A37" s="25" t="s">
        <v>95</v>
      </c>
      <c r="B37" s="26"/>
      <c r="C37" s="26"/>
      <c r="D37" s="26"/>
      <c r="E37" s="27" t="s">
        <v>96</v>
      </c>
      <c r="F37" s="26"/>
      <c r="G37" s="26"/>
      <c r="H37" s="26"/>
      <c r="I37" s="26"/>
      <c r="J37" s="26"/>
      <c r="K37" s="26"/>
      <c r="L37" s="28">
        <f>L38</f>
        <v>2394800</v>
      </c>
      <c r="M37" s="26"/>
      <c r="N37" s="44"/>
    </row>
    <row r="38" spans="1:14" ht="22.5" customHeight="1" x14ac:dyDescent="0.25">
      <c r="A38" s="29">
        <v>37076</v>
      </c>
      <c r="B38" s="42">
        <v>2003377</v>
      </c>
      <c r="C38" s="30" t="s">
        <v>72</v>
      </c>
      <c r="D38" s="45" t="s">
        <v>42</v>
      </c>
      <c r="E38" s="37" t="s">
        <v>97</v>
      </c>
      <c r="F38" s="30" t="s">
        <v>98</v>
      </c>
      <c r="G38" s="32">
        <v>40000</v>
      </c>
      <c r="H38" s="32">
        <f>'CPU 2'!J218</f>
        <v>49.338505141265614</v>
      </c>
      <c r="I38" s="188">
        <f>H38</f>
        <v>49.338505141265614</v>
      </c>
      <c r="J38" s="34">
        <v>0.2135</v>
      </c>
      <c r="K38" s="33">
        <f>TRUNC(I38*(1+J38),2)</f>
        <v>59.87</v>
      </c>
      <c r="L38" s="32">
        <f t="shared" ref="L38" si="9">TRUNC(K38*G38,2)</f>
        <v>2394800</v>
      </c>
      <c r="M38" s="35" t="s">
        <v>99</v>
      </c>
      <c r="N38" s="46"/>
    </row>
    <row r="39" spans="1:14" ht="13.05" customHeight="1" x14ac:dyDescent="0.2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4"/>
    </row>
    <row r="40" spans="1:14" ht="13.05" customHeight="1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4"/>
    </row>
    <row r="41" spans="1:14" ht="15.75" customHeight="1" x14ac:dyDescent="0.25">
      <c r="A41" s="25" t="s">
        <v>100</v>
      </c>
      <c r="B41" s="26"/>
      <c r="C41" s="26"/>
      <c r="D41" s="26"/>
      <c r="E41" s="27" t="s">
        <v>101</v>
      </c>
      <c r="F41" s="26"/>
      <c r="G41" s="26"/>
      <c r="H41" s="26"/>
      <c r="I41" s="26"/>
      <c r="J41" s="26"/>
      <c r="K41" s="26"/>
      <c r="L41" s="28">
        <f>SUM(L42:L43)</f>
        <v>27365.200000000001</v>
      </c>
      <c r="M41" s="26"/>
      <c r="N41" s="44"/>
    </row>
    <row r="42" spans="1:14" ht="25.5" customHeight="1" x14ac:dyDescent="0.25">
      <c r="A42" s="29">
        <v>37077</v>
      </c>
      <c r="B42" s="42">
        <v>5213440</v>
      </c>
      <c r="C42" s="30" t="s">
        <v>72</v>
      </c>
      <c r="D42" s="45" t="s">
        <v>42</v>
      </c>
      <c r="E42" s="31" t="s">
        <v>102</v>
      </c>
      <c r="F42" s="30" t="s">
        <v>103</v>
      </c>
      <c r="G42" s="33">
        <v>40</v>
      </c>
      <c r="H42" s="33">
        <f>'CPU 2'!J232</f>
        <v>207.68578311224584</v>
      </c>
      <c r="I42" s="188">
        <f t="shared" ref="I42:I43" si="10">H42</f>
        <v>207.68578311224584</v>
      </c>
      <c r="J42" s="34">
        <v>0.2135</v>
      </c>
      <c r="K42" s="33">
        <f>TRUNC(I42*(1+J42),2)</f>
        <v>252.02</v>
      </c>
      <c r="L42" s="32">
        <f t="shared" ref="L42:L43" si="11">TRUNC(K42*G42,2)</f>
        <v>10080.799999999999</v>
      </c>
      <c r="M42" s="39" t="s">
        <v>104</v>
      </c>
      <c r="N42" s="46"/>
    </row>
    <row r="43" spans="1:14" ht="25.5" customHeight="1" x14ac:dyDescent="0.25">
      <c r="A43" s="29">
        <v>37442</v>
      </c>
      <c r="B43" s="42">
        <v>5213863</v>
      </c>
      <c r="C43" s="30" t="s">
        <v>72</v>
      </c>
      <c r="D43" s="45" t="s">
        <v>42</v>
      </c>
      <c r="E43" s="31" t="s">
        <v>105</v>
      </c>
      <c r="F43" s="30" t="s">
        <v>103</v>
      </c>
      <c r="G43" s="33">
        <v>40</v>
      </c>
      <c r="H43" s="33">
        <f>'CPU 2'!J249</f>
        <v>356.08765566086731</v>
      </c>
      <c r="I43" s="188">
        <f t="shared" si="10"/>
        <v>356.08765566086731</v>
      </c>
      <c r="J43" s="34">
        <v>0.2135</v>
      </c>
      <c r="K43" s="33">
        <f>TRUNC(I43*(1+J43),2)</f>
        <v>432.11</v>
      </c>
      <c r="L43" s="32">
        <f t="shared" si="11"/>
        <v>17284.400000000001</v>
      </c>
      <c r="M43" s="39" t="s">
        <v>104</v>
      </c>
      <c r="N43" s="46"/>
    </row>
    <row r="44" spans="1:14" ht="13.05" customHeight="1" x14ac:dyDescent="0.25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4"/>
    </row>
    <row r="45" spans="1:14" ht="13.05" customHeight="1" x14ac:dyDescent="0.25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4"/>
    </row>
    <row r="46" spans="1:14" ht="15.75" customHeight="1" x14ac:dyDescent="0.25">
      <c r="A46" s="25" t="s">
        <v>106</v>
      </c>
      <c r="B46" s="26"/>
      <c r="C46" s="26"/>
      <c r="D46" s="26"/>
      <c r="E46" s="27" t="s">
        <v>107</v>
      </c>
      <c r="F46" s="26"/>
      <c r="G46" s="26"/>
      <c r="H46" s="26"/>
      <c r="I46" s="26"/>
      <c r="J46" s="26"/>
      <c r="K46" s="26"/>
      <c r="L46" s="28">
        <f>SUM(L47:L48)</f>
        <v>38242</v>
      </c>
      <c r="M46" s="26"/>
      <c r="N46" s="44"/>
    </row>
    <row r="47" spans="1:14" ht="25.5" customHeight="1" x14ac:dyDescent="0.25">
      <c r="A47" s="29">
        <v>37078</v>
      </c>
      <c r="B47" s="30" t="s">
        <v>108</v>
      </c>
      <c r="C47" s="30" t="s">
        <v>41</v>
      </c>
      <c r="D47" s="45" t="s">
        <v>42</v>
      </c>
      <c r="E47" s="31" t="s">
        <v>109</v>
      </c>
      <c r="F47" s="30" t="s">
        <v>51</v>
      </c>
      <c r="G47" s="33">
        <v>100</v>
      </c>
      <c r="H47" s="33">
        <f>'CPU 2'!J280</f>
        <v>165.49307777777776</v>
      </c>
      <c r="I47" s="188">
        <f t="shared" ref="I47:I48" si="12">H47</f>
        <v>165.49307777777776</v>
      </c>
      <c r="J47" s="34">
        <v>0.2135</v>
      </c>
      <c r="K47" s="33">
        <f>TRUNC(I47*(1+J47),2)</f>
        <v>200.82</v>
      </c>
      <c r="L47" s="32">
        <f t="shared" ref="L47:L48" si="13">TRUNC(K47*G47,2)</f>
        <v>20082</v>
      </c>
      <c r="M47" s="35" t="s">
        <v>110</v>
      </c>
      <c r="N47" s="46"/>
    </row>
    <row r="48" spans="1:14" ht="22.5" customHeight="1" x14ac:dyDescent="0.25">
      <c r="A48" s="29">
        <v>37443</v>
      </c>
      <c r="B48" s="30" t="s">
        <v>111</v>
      </c>
      <c r="C48" s="30" t="s">
        <v>41</v>
      </c>
      <c r="D48" s="45" t="s">
        <v>42</v>
      </c>
      <c r="E48" s="37" t="s">
        <v>112</v>
      </c>
      <c r="F48" s="30" t="s">
        <v>98</v>
      </c>
      <c r="G48" s="32">
        <v>1000</v>
      </c>
      <c r="H48" s="32">
        <f>'CPU 2'!J285</f>
        <v>14.969914289806642</v>
      </c>
      <c r="I48" s="188">
        <f t="shared" si="12"/>
        <v>14.969914289806642</v>
      </c>
      <c r="J48" s="34">
        <v>0.2135</v>
      </c>
      <c r="K48" s="33">
        <f>TRUNC(I48*(1+J48),2)</f>
        <v>18.16</v>
      </c>
      <c r="L48" s="32">
        <f t="shared" si="13"/>
        <v>18160</v>
      </c>
      <c r="M48" s="35" t="s">
        <v>110</v>
      </c>
      <c r="N48" s="46"/>
    </row>
    <row r="49" spans="1:14" ht="13.95" customHeight="1" x14ac:dyDescent="0.25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4"/>
    </row>
    <row r="50" spans="1:14" ht="13.05" customHeight="1" x14ac:dyDescent="0.25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4"/>
    </row>
    <row r="51" spans="1:14" ht="24.3" customHeight="1" x14ac:dyDescent="0.25">
      <c r="A51" s="269" t="s">
        <v>113</v>
      </c>
      <c r="B51" s="270"/>
      <c r="C51" s="270"/>
      <c r="D51" s="270"/>
      <c r="E51" s="270"/>
      <c r="F51" s="270"/>
      <c r="G51" s="270"/>
      <c r="H51" s="270"/>
      <c r="I51" s="270"/>
      <c r="J51" s="270"/>
      <c r="K51" s="271"/>
      <c r="L51" s="48">
        <f>L3</f>
        <v>18608988.52</v>
      </c>
      <c r="M51" s="49"/>
      <c r="N51" s="46"/>
    </row>
  </sheetData>
  <autoFilter ref="A4:M51" xr:uid="{F89A5708-42F0-4A95-B0DC-ED5AD619203B}"/>
  <mergeCells count="11">
    <mergeCell ref="A51:K51"/>
    <mergeCell ref="I1:I2"/>
    <mergeCell ref="J1:L1"/>
    <mergeCell ref="M1:M2"/>
    <mergeCell ref="E3:G3"/>
    <mergeCell ref="A1:A2"/>
    <mergeCell ref="B1:C1"/>
    <mergeCell ref="D1:D2"/>
    <mergeCell ref="E1:E2"/>
    <mergeCell ref="F1:F2"/>
    <mergeCell ref="G1:G2"/>
  </mergeCells>
  <pageMargins left="0.51181102362204722" right="0.51181102362204722" top="0.78740157480314965" bottom="0.78740157480314965" header="0.31496062992125984" footer="0.31496062992125984"/>
  <pageSetup paperSize="9" scale="35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colBreaks count="1" manualBreakCount="1">
    <brk id="13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A513D-806D-4884-BAD6-873DDD89982E}">
  <dimension ref="A1:M132"/>
  <sheetViews>
    <sheetView view="pageBreakPreview" topLeftCell="B1" zoomScale="85" zoomScaleNormal="100" zoomScaleSheetLayoutView="85" workbookViewId="0">
      <selection activeCell="A20" sqref="A20:I20"/>
    </sheetView>
  </sheetViews>
  <sheetFormatPr defaultRowHeight="13.2" x14ac:dyDescent="0.25"/>
  <cols>
    <col min="1" max="1" width="10.44140625" style="17" customWidth="1"/>
    <col min="2" max="2" width="16.21875" style="17" customWidth="1"/>
    <col min="3" max="3" width="19.77734375" style="17" customWidth="1"/>
    <col min="4" max="4" width="11.5546875" style="17" customWidth="1"/>
    <col min="5" max="5" width="93.33203125" style="17" customWidth="1"/>
    <col min="6" max="6" width="9.33203125" style="17" customWidth="1"/>
    <col min="7" max="7" width="12.6640625" style="17" customWidth="1"/>
    <col min="8" max="9" width="10.44140625" style="17" customWidth="1"/>
    <col min="10" max="10" width="12.6640625" style="17" customWidth="1"/>
    <col min="11" max="11" width="11.5546875" style="17" customWidth="1"/>
    <col min="12" max="12" width="14" style="17" customWidth="1"/>
    <col min="13" max="13" width="19.77734375" style="17" customWidth="1"/>
    <col min="14" max="16384" width="8.88671875" style="17"/>
  </cols>
  <sheetData>
    <row r="1" spans="1:13" ht="35.549999999999997" customHeight="1" x14ac:dyDescent="0.25">
      <c r="A1" s="52"/>
      <c r="B1" s="301" t="s">
        <v>787</v>
      </c>
      <c r="C1" s="302"/>
      <c r="D1" s="302"/>
      <c r="E1" s="302"/>
      <c r="F1" s="302"/>
      <c r="G1" s="302"/>
      <c r="H1" s="302"/>
      <c r="I1" s="302"/>
      <c r="J1" s="302"/>
      <c r="K1" s="302"/>
      <c r="L1" s="303"/>
      <c r="M1" s="52"/>
    </row>
    <row r="2" spans="1:13" ht="22.5" customHeight="1" x14ac:dyDescent="0.25">
      <c r="A2" s="46"/>
      <c r="B2" s="299" t="s">
        <v>114</v>
      </c>
      <c r="C2" s="300"/>
      <c r="D2" s="300"/>
      <c r="E2" s="300"/>
      <c r="F2" s="300"/>
      <c r="G2" s="300"/>
      <c r="H2" s="300"/>
      <c r="I2" s="300"/>
      <c r="J2" s="53"/>
      <c r="K2" s="54" t="s">
        <v>115</v>
      </c>
      <c r="L2" s="55">
        <v>1959.6</v>
      </c>
      <c r="M2" s="46"/>
    </row>
    <row r="3" spans="1:13" ht="11.25" customHeight="1" x14ac:dyDescent="0.25">
      <c r="A3" s="44"/>
      <c r="B3" s="56" t="s">
        <v>116</v>
      </c>
      <c r="C3" s="57" t="s">
        <v>117</v>
      </c>
      <c r="D3" s="57" t="s">
        <v>118</v>
      </c>
      <c r="E3" s="58" t="s">
        <v>119</v>
      </c>
      <c r="F3" s="59" t="s">
        <v>120</v>
      </c>
      <c r="G3" s="60" t="s">
        <v>121</v>
      </c>
      <c r="H3" s="61" t="s">
        <v>122</v>
      </c>
      <c r="I3" s="61" t="s">
        <v>123</v>
      </c>
      <c r="J3" s="57" t="s">
        <v>124</v>
      </c>
      <c r="K3" s="57" t="s">
        <v>125</v>
      </c>
      <c r="L3" s="62" t="s">
        <v>126</v>
      </c>
      <c r="M3" s="44"/>
    </row>
    <row r="4" spans="1:13" ht="11.25" customHeight="1" x14ac:dyDescent="0.25">
      <c r="A4" s="44"/>
      <c r="B4" s="63">
        <v>7608</v>
      </c>
      <c r="C4" s="64" t="s">
        <v>127</v>
      </c>
      <c r="D4" s="64" t="s">
        <v>128</v>
      </c>
      <c r="E4" s="65" t="s">
        <v>129</v>
      </c>
      <c r="F4" s="66" t="s">
        <v>130</v>
      </c>
      <c r="G4" s="67">
        <v>0.4</v>
      </c>
      <c r="H4" s="68"/>
      <c r="I4" s="68"/>
      <c r="J4" s="69">
        <v>10.94</v>
      </c>
      <c r="K4" s="68"/>
      <c r="L4" s="70">
        <v>4.37</v>
      </c>
      <c r="M4" s="44"/>
    </row>
    <row r="5" spans="1:13" ht="19.05" customHeight="1" x14ac:dyDescent="0.25">
      <c r="A5" s="46"/>
      <c r="B5" s="63">
        <v>10420</v>
      </c>
      <c r="C5" s="64" t="s">
        <v>127</v>
      </c>
      <c r="D5" s="64" t="s">
        <v>128</v>
      </c>
      <c r="E5" s="65" t="s">
        <v>131</v>
      </c>
      <c r="F5" s="66" t="s">
        <v>130</v>
      </c>
      <c r="G5" s="67">
        <v>0.4</v>
      </c>
      <c r="H5" s="71"/>
      <c r="I5" s="71"/>
      <c r="J5" s="69">
        <v>198</v>
      </c>
      <c r="K5" s="71"/>
      <c r="L5" s="70">
        <v>79.2</v>
      </c>
      <c r="M5" s="46"/>
    </row>
    <row r="6" spans="1:13" ht="11.25" customHeight="1" x14ac:dyDescent="0.25">
      <c r="A6" s="44"/>
      <c r="B6" s="63">
        <v>10425</v>
      </c>
      <c r="C6" s="64" t="s">
        <v>127</v>
      </c>
      <c r="D6" s="64" t="s">
        <v>128</v>
      </c>
      <c r="E6" s="65" t="s">
        <v>132</v>
      </c>
      <c r="F6" s="66" t="s">
        <v>130</v>
      </c>
      <c r="G6" s="67">
        <v>0.1</v>
      </c>
      <c r="H6" s="68"/>
      <c r="I6" s="68"/>
      <c r="J6" s="69">
        <v>89.64</v>
      </c>
      <c r="K6" s="68"/>
      <c r="L6" s="70">
        <v>8.9600000000000009</v>
      </c>
      <c r="M6" s="44"/>
    </row>
    <row r="7" spans="1:13" ht="11.25" customHeight="1" x14ac:dyDescent="0.25">
      <c r="A7" s="44"/>
      <c r="B7" s="63">
        <v>10432</v>
      </c>
      <c r="C7" s="64" t="s">
        <v>127</v>
      </c>
      <c r="D7" s="64" t="s">
        <v>128</v>
      </c>
      <c r="E7" s="65" t="s">
        <v>133</v>
      </c>
      <c r="F7" s="66" t="s">
        <v>130</v>
      </c>
      <c r="G7" s="67">
        <v>0.1</v>
      </c>
      <c r="H7" s="68"/>
      <c r="I7" s="68"/>
      <c r="J7" s="69">
        <v>344.73</v>
      </c>
      <c r="K7" s="68"/>
      <c r="L7" s="70">
        <v>34.47</v>
      </c>
      <c r="M7" s="44"/>
    </row>
    <row r="8" spans="1:13" ht="19.95" customHeight="1" x14ac:dyDescent="0.25">
      <c r="A8" s="46"/>
      <c r="B8" s="63">
        <v>10775</v>
      </c>
      <c r="C8" s="64" t="s">
        <v>127</v>
      </c>
      <c r="D8" s="64" t="s">
        <v>128</v>
      </c>
      <c r="E8" s="72" t="s">
        <v>134</v>
      </c>
      <c r="F8" s="66" t="s">
        <v>135</v>
      </c>
      <c r="G8" s="67">
        <v>1</v>
      </c>
      <c r="H8" s="71"/>
      <c r="I8" s="71"/>
      <c r="J8" s="73">
        <v>1179</v>
      </c>
      <c r="K8" s="71"/>
      <c r="L8" s="74">
        <v>1179</v>
      </c>
      <c r="M8" s="46"/>
    </row>
    <row r="9" spans="1:13" ht="19.05" customHeight="1" x14ac:dyDescent="0.25">
      <c r="A9" s="46" t="s">
        <v>875</v>
      </c>
      <c r="B9" s="63">
        <v>14250</v>
      </c>
      <c r="C9" s="64" t="s">
        <v>127</v>
      </c>
      <c r="D9" s="64" t="s">
        <v>128</v>
      </c>
      <c r="E9" s="72" t="s">
        <v>136</v>
      </c>
      <c r="F9" s="66" t="s">
        <v>137</v>
      </c>
      <c r="G9" s="75">
        <v>200</v>
      </c>
      <c r="H9" s="71"/>
      <c r="I9" s="71"/>
      <c r="J9" s="69">
        <v>1.1299999999999999</v>
      </c>
      <c r="K9" s="71"/>
      <c r="L9" s="70">
        <v>226</v>
      </c>
      <c r="M9" s="46"/>
    </row>
    <row r="10" spans="1:13" ht="11.25" customHeight="1" x14ac:dyDescent="0.25">
      <c r="A10" s="44"/>
      <c r="B10" s="63">
        <v>44480</v>
      </c>
      <c r="C10" s="64" t="s">
        <v>127</v>
      </c>
      <c r="D10" s="64" t="s">
        <v>128</v>
      </c>
      <c r="E10" s="65" t="s">
        <v>138</v>
      </c>
      <c r="F10" s="64" t="s">
        <v>139</v>
      </c>
      <c r="G10" s="75">
        <v>20</v>
      </c>
      <c r="H10" s="68"/>
      <c r="I10" s="68"/>
      <c r="J10" s="69">
        <v>21.38</v>
      </c>
      <c r="K10" s="68"/>
      <c r="L10" s="70">
        <v>427.6</v>
      </c>
      <c r="M10" s="44"/>
    </row>
    <row r="11" spans="1:13" ht="10.95" customHeight="1" x14ac:dyDescent="0.25">
      <c r="A11" s="44"/>
      <c r="B11" s="76"/>
      <c r="C11" s="77"/>
      <c r="D11" s="77"/>
      <c r="E11" s="77"/>
      <c r="F11" s="77"/>
      <c r="G11" s="77"/>
      <c r="H11" s="77"/>
      <c r="I11" s="77"/>
      <c r="J11" s="77"/>
      <c r="K11" s="77"/>
      <c r="L11" s="78"/>
      <c r="M11" s="44"/>
    </row>
    <row r="12" spans="1:13" ht="22.5" customHeight="1" x14ac:dyDescent="0.25">
      <c r="A12" s="46"/>
      <c r="B12" s="299" t="s">
        <v>140</v>
      </c>
      <c r="C12" s="300"/>
      <c r="D12" s="300"/>
      <c r="E12" s="300"/>
      <c r="F12" s="300"/>
      <c r="G12" s="300"/>
      <c r="H12" s="300"/>
      <c r="I12" s="300"/>
      <c r="J12" s="53"/>
      <c r="K12" s="54" t="s">
        <v>141</v>
      </c>
      <c r="L12" s="79">
        <v>0.56000000000000005</v>
      </c>
      <c r="M12" s="46"/>
    </row>
    <row r="13" spans="1:13" ht="11.25" customHeight="1" x14ac:dyDescent="0.25">
      <c r="A13" s="44"/>
      <c r="B13" s="56" t="s">
        <v>116</v>
      </c>
      <c r="C13" s="57" t="s">
        <v>117</v>
      </c>
      <c r="D13" s="57" t="s">
        <v>118</v>
      </c>
      <c r="E13" s="58" t="s">
        <v>119</v>
      </c>
      <c r="F13" s="59" t="s">
        <v>120</v>
      </c>
      <c r="G13" s="60" t="s">
        <v>121</v>
      </c>
      <c r="H13" s="61" t="s">
        <v>122</v>
      </c>
      <c r="I13" s="61" t="s">
        <v>123</v>
      </c>
      <c r="J13" s="57" t="s">
        <v>124</v>
      </c>
      <c r="K13" s="57" t="s">
        <v>125</v>
      </c>
      <c r="L13" s="62" t="s">
        <v>126</v>
      </c>
      <c r="M13" s="44"/>
    </row>
    <row r="14" spans="1:13" ht="19.95" customHeight="1" x14ac:dyDescent="0.25">
      <c r="A14" s="46"/>
      <c r="B14" s="63">
        <v>5914640</v>
      </c>
      <c r="C14" s="64" t="s">
        <v>142</v>
      </c>
      <c r="D14" s="64" t="s">
        <v>143</v>
      </c>
      <c r="E14" s="65" t="s">
        <v>144</v>
      </c>
      <c r="F14" s="66" t="s">
        <v>145</v>
      </c>
      <c r="G14" s="67">
        <v>1</v>
      </c>
      <c r="H14" s="71"/>
      <c r="I14" s="71"/>
      <c r="J14" s="69">
        <v>0.45</v>
      </c>
      <c r="K14" s="71"/>
      <c r="L14" s="70">
        <v>0.45</v>
      </c>
      <c r="M14" s="46"/>
    </row>
    <row r="15" spans="1:13" ht="10.050000000000001" customHeight="1" x14ac:dyDescent="0.25">
      <c r="A15" s="44"/>
      <c r="B15" s="76"/>
      <c r="C15" s="77"/>
      <c r="D15" s="77"/>
      <c r="E15" s="77"/>
      <c r="F15" s="77"/>
      <c r="G15" s="77"/>
      <c r="H15" s="77"/>
      <c r="I15" s="77"/>
      <c r="J15" s="77"/>
      <c r="K15" s="77"/>
      <c r="L15" s="78"/>
      <c r="M15" s="44"/>
    </row>
    <row r="16" spans="1:13" ht="22.5" customHeight="1" x14ac:dyDescent="0.25">
      <c r="A16" s="46"/>
      <c r="B16" s="299" t="s">
        <v>146</v>
      </c>
      <c r="C16" s="300"/>
      <c r="D16" s="300"/>
      <c r="E16" s="300"/>
      <c r="F16" s="300"/>
      <c r="G16" s="300"/>
      <c r="H16" s="300"/>
      <c r="I16" s="300"/>
      <c r="J16" s="53"/>
      <c r="K16" s="54" t="s">
        <v>141</v>
      </c>
      <c r="L16" s="79">
        <v>0.68</v>
      </c>
      <c r="M16" s="46"/>
    </row>
    <row r="17" spans="1:13" ht="11.25" customHeight="1" x14ac:dyDescent="0.25">
      <c r="A17" s="44"/>
      <c r="B17" s="56" t="s">
        <v>116</v>
      </c>
      <c r="C17" s="57" t="s">
        <v>117</v>
      </c>
      <c r="D17" s="57" t="s">
        <v>118</v>
      </c>
      <c r="E17" s="58" t="s">
        <v>119</v>
      </c>
      <c r="F17" s="59" t="s">
        <v>120</v>
      </c>
      <c r="G17" s="60" t="s">
        <v>121</v>
      </c>
      <c r="H17" s="61" t="s">
        <v>122</v>
      </c>
      <c r="I17" s="61" t="s">
        <v>123</v>
      </c>
      <c r="J17" s="57" t="s">
        <v>124</v>
      </c>
      <c r="K17" s="57" t="s">
        <v>125</v>
      </c>
      <c r="L17" s="62" t="s">
        <v>126</v>
      </c>
      <c r="M17" s="44"/>
    </row>
    <row r="18" spans="1:13" ht="19.05" customHeight="1" x14ac:dyDescent="0.25">
      <c r="A18" s="46"/>
      <c r="B18" s="63">
        <v>5914639</v>
      </c>
      <c r="C18" s="64" t="s">
        <v>142</v>
      </c>
      <c r="D18" s="64" t="s">
        <v>143</v>
      </c>
      <c r="E18" s="72" t="s">
        <v>147</v>
      </c>
      <c r="F18" s="66" t="s">
        <v>145</v>
      </c>
      <c r="G18" s="67">
        <v>1</v>
      </c>
      <c r="H18" s="71"/>
      <c r="I18" s="71"/>
      <c r="J18" s="69">
        <v>0.55000000000000004</v>
      </c>
      <c r="K18" s="71"/>
      <c r="L18" s="70">
        <v>0.55000000000000004</v>
      </c>
      <c r="M18" s="46"/>
    </row>
    <row r="19" spans="1:13" ht="10.050000000000001" customHeight="1" x14ac:dyDescent="0.25">
      <c r="A19" s="44"/>
      <c r="B19" s="76"/>
      <c r="C19" s="77"/>
      <c r="D19" s="77"/>
      <c r="E19" s="77"/>
      <c r="F19" s="77"/>
      <c r="G19" s="77"/>
      <c r="H19" s="77"/>
      <c r="I19" s="77"/>
      <c r="J19" s="77"/>
      <c r="K19" s="77"/>
      <c r="L19" s="78"/>
      <c r="M19" s="44"/>
    </row>
    <row r="20" spans="1:13" ht="22.5" hidden="1" customHeight="1" x14ac:dyDescent="0.25">
      <c r="A20" s="46"/>
      <c r="B20" s="292" t="s">
        <v>335</v>
      </c>
      <c r="C20" s="291"/>
      <c r="D20" s="291"/>
      <c r="E20" s="291"/>
      <c r="F20" s="291"/>
      <c r="G20" s="291"/>
      <c r="H20" s="291"/>
      <c r="I20" s="291"/>
      <c r="J20" s="53"/>
      <c r="K20" s="54" t="s">
        <v>148</v>
      </c>
      <c r="L20" s="55">
        <v>2201.36</v>
      </c>
      <c r="M20" s="46"/>
    </row>
    <row r="21" spans="1:13" ht="11.25" hidden="1" customHeight="1" x14ac:dyDescent="0.25">
      <c r="A21" s="44"/>
      <c r="B21" s="56" t="s">
        <v>149</v>
      </c>
      <c r="C21" s="57" t="s">
        <v>117</v>
      </c>
      <c r="D21" s="57" t="s">
        <v>118</v>
      </c>
      <c r="E21" s="58" t="s">
        <v>119</v>
      </c>
      <c r="F21" s="59" t="s">
        <v>120</v>
      </c>
      <c r="G21" s="60" t="s">
        <v>121</v>
      </c>
      <c r="H21" s="61" t="s">
        <v>122</v>
      </c>
      <c r="I21" s="61" t="s">
        <v>123</v>
      </c>
      <c r="J21" s="57" t="s">
        <v>124</v>
      </c>
      <c r="K21" s="57" t="s">
        <v>125</v>
      </c>
      <c r="L21" s="62" t="s">
        <v>126</v>
      </c>
      <c r="M21" s="44"/>
    </row>
    <row r="22" spans="1:13" ht="19.05" hidden="1" customHeight="1" x14ac:dyDescent="0.25">
      <c r="A22" s="46"/>
      <c r="B22" s="63">
        <v>4417</v>
      </c>
      <c r="C22" s="64" t="s">
        <v>127</v>
      </c>
      <c r="D22" s="64" t="s">
        <v>128</v>
      </c>
      <c r="E22" s="72" t="s">
        <v>150</v>
      </c>
      <c r="F22" s="64" t="s">
        <v>151</v>
      </c>
      <c r="G22" s="67">
        <v>6</v>
      </c>
      <c r="H22" s="71"/>
      <c r="I22" s="71"/>
      <c r="J22" s="69">
        <v>4.08</v>
      </c>
      <c r="K22" s="71"/>
      <c r="L22" s="70">
        <v>24.48</v>
      </c>
      <c r="M22" s="46"/>
    </row>
    <row r="23" spans="1:13" ht="11.25" hidden="1" customHeight="1" x14ac:dyDescent="0.25">
      <c r="A23" s="44"/>
      <c r="B23" s="63">
        <v>4491</v>
      </c>
      <c r="C23" s="64" t="s">
        <v>127</v>
      </c>
      <c r="D23" s="64" t="s">
        <v>128</v>
      </c>
      <c r="E23" s="65" t="s">
        <v>152</v>
      </c>
      <c r="F23" s="64" t="s">
        <v>151</v>
      </c>
      <c r="G23" s="75">
        <v>24</v>
      </c>
      <c r="H23" s="68"/>
      <c r="I23" s="68"/>
      <c r="J23" s="69">
        <v>9.59</v>
      </c>
      <c r="K23" s="68"/>
      <c r="L23" s="70">
        <v>230.16</v>
      </c>
      <c r="M23" s="44"/>
    </row>
    <row r="24" spans="1:13" ht="19.05" hidden="1" customHeight="1" x14ac:dyDescent="0.25">
      <c r="A24" s="46"/>
      <c r="B24" s="63">
        <v>4813</v>
      </c>
      <c r="C24" s="64" t="s">
        <v>127</v>
      </c>
      <c r="D24" s="64" t="s">
        <v>128</v>
      </c>
      <c r="E24" s="72" t="s">
        <v>153</v>
      </c>
      <c r="F24" s="64" t="s">
        <v>154</v>
      </c>
      <c r="G24" s="67">
        <v>6</v>
      </c>
      <c r="H24" s="71"/>
      <c r="I24" s="71"/>
      <c r="J24" s="69">
        <v>250</v>
      </c>
      <c r="K24" s="71"/>
      <c r="L24" s="74">
        <v>1500</v>
      </c>
      <c r="M24" s="46"/>
    </row>
    <row r="25" spans="1:13" ht="11.25" hidden="1" customHeight="1" x14ac:dyDescent="0.25">
      <c r="A25" s="44"/>
      <c r="B25" s="63">
        <v>5075</v>
      </c>
      <c r="C25" s="64" t="s">
        <v>127</v>
      </c>
      <c r="D25" s="64" t="s">
        <v>128</v>
      </c>
      <c r="E25" s="65" t="s">
        <v>155</v>
      </c>
      <c r="F25" s="66" t="s">
        <v>156</v>
      </c>
      <c r="G25" s="67">
        <v>0.66</v>
      </c>
      <c r="H25" s="68"/>
      <c r="I25" s="68"/>
      <c r="J25" s="69">
        <v>21.11</v>
      </c>
      <c r="K25" s="68"/>
      <c r="L25" s="70">
        <v>13.93</v>
      </c>
      <c r="M25" s="44"/>
    </row>
    <row r="26" spans="1:13" ht="11.25" hidden="1" customHeight="1" x14ac:dyDescent="0.25">
      <c r="A26" s="44"/>
      <c r="B26" s="63">
        <v>88262</v>
      </c>
      <c r="C26" s="64" t="s">
        <v>157</v>
      </c>
      <c r="D26" s="64" t="s">
        <v>158</v>
      </c>
      <c r="E26" s="65" t="s">
        <v>159</v>
      </c>
      <c r="F26" s="64" t="s">
        <v>160</v>
      </c>
      <c r="G26" s="67">
        <v>6</v>
      </c>
      <c r="H26" s="68"/>
      <c r="I26" s="68"/>
      <c r="J26" s="69">
        <v>25.64</v>
      </c>
      <c r="K26" s="68"/>
      <c r="L26" s="70">
        <v>153.84</v>
      </c>
      <c r="M26" s="44"/>
    </row>
    <row r="27" spans="1:13" ht="11.25" hidden="1" customHeight="1" x14ac:dyDescent="0.25">
      <c r="A27" s="44"/>
      <c r="B27" s="63">
        <v>88316</v>
      </c>
      <c r="C27" s="64" t="s">
        <v>157</v>
      </c>
      <c r="D27" s="64" t="s">
        <v>158</v>
      </c>
      <c r="E27" s="65" t="s">
        <v>161</v>
      </c>
      <c r="F27" s="64" t="s">
        <v>160</v>
      </c>
      <c r="G27" s="75">
        <v>12</v>
      </c>
      <c r="H27" s="68"/>
      <c r="I27" s="68"/>
      <c r="J27" s="69">
        <v>20.64</v>
      </c>
      <c r="K27" s="68"/>
      <c r="L27" s="70">
        <v>247.68</v>
      </c>
      <c r="M27" s="44"/>
    </row>
    <row r="28" spans="1:13" ht="19.05" hidden="1" customHeight="1" x14ac:dyDescent="0.25">
      <c r="A28" s="46"/>
      <c r="B28" s="63">
        <v>94962</v>
      </c>
      <c r="C28" s="64" t="s">
        <v>157</v>
      </c>
      <c r="D28" s="64" t="s">
        <v>158</v>
      </c>
      <c r="E28" s="72" t="s">
        <v>162</v>
      </c>
      <c r="F28" s="64" t="s">
        <v>139</v>
      </c>
      <c r="G28" s="67">
        <v>0.06</v>
      </c>
      <c r="H28" s="68"/>
      <c r="I28" s="71"/>
      <c r="J28" s="69">
        <v>521.29999999999995</v>
      </c>
      <c r="K28" s="71"/>
      <c r="L28" s="70">
        <v>31.27</v>
      </c>
      <c r="M28" s="46"/>
    </row>
    <row r="29" spans="1:13" ht="10.050000000000001" hidden="1" customHeight="1" x14ac:dyDescent="0.25">
      <c r="A29" s="44"/>
      <c r="B29" s="76"/>
      <c r="C29" s="77"/>
      <c r="D29" s="77"/>
      <c r="E29" s="77"/>
      <c r="F29" s="77"/>
      <c r="G29" s="77"/>
      <c r="H29" s="77"/>
      <c r="I29" s="77"/>
      <c r="J29" s="77"/>
      <c r="K29" s="77"/>
      <c r="L29" s="78"/>
      <c r="M29" s="44"/>
    </row>
    <row r="30" spans="1:13" ht="31.05" hidden="1" customHeight="1" x14ac:dyDescent="0.25">
      <c r="A30" s="52"/>
      <c r="B30" s="290" t="s">
        <v>163</v>
      </c>
      <c r="C30" s="291"/>
      <c r="D30" s="291"/>
      <c r="E30" s="291"/>
      <c r="F30" s="291"/>
      <c r="G30" s="291"/>
      <c r="H30" s="291"/>
      <c r="I30" s="291"/>
      <c r="J30" s="80"/>
      <c r="K30" s="54" t="s">
        <v>164</v>
      </c>
      <c r="L30" s="79">
        <v>0.44</v>
      </c>
      <c r="M30" s="52"/>
    </row>
    <row r="31" spans="1:13" ht="11.25" hidden="1" customHeight="1" x14ac:dyDescent="0.25">
      <c r="A31" s="44"/>
      <c r="B31" s="56" t="s">
        <v>149</v>
      </c>
      <c r="C31" s="57" t="s">
        <v>117</v>
      </c>
      <c r="D31" s="57" t="s">
        <v>118</v>
      </c>
      <c r="E31" s="58" t="s">
        <v>119</v>
      </c>
      <c r="F31" s="59" t="s">
        <v>120</v>
      </c>
      <c r="G31" s="60" t="s">
        <v>121</v>
      </c>
      <c r="H31" s="61" t="s">
        <v>122</v>
      </c>
      <c r="I31" s="61" t="s">
        <v>123</v>
      </c>
      <c r="J31" s="57" t="s">
        <v>124</v>
      </c>
      <c r="K31" s="57" t="s">
        <v>125</v>
      </c>
      <c r="L31" s="62" t="s">
        <v>126</v>
      </c>
      <c r="M31" s="44"/>
    </row>
    <row r="32" spans="1:13" ht="11.25" hidden="1" customHeight="1" x14ac:dyDescent="0.25">
      <c r="A32" s="44"/>
      <c r="B32" s="81" t="s">
        <v>165</v>
      </c>
      <c r="C32" s="64" t="s">
        <v>166</v>
      </c>
      <c r="D32" s="64" t="s">
        <v>167</v>
      </c>
      <c r="E32" s="65" t="s">
        <v>168</v>
      </c>
      <c r="F32" s="64" t="s">
        <v>160</v>
      </c>
      <c r="G32" s="67">
        <v>8</v>
      </c>
      <c r="H32" s="68"/>
      <c r="I32" s="68"/>
      <c r="J32" s="69">
        <v>122</v>
      </c>
      <c r="K32" s="68"/>
      <c r="L32" s="70">
        <v>975.97</v>
      </c>
      <c r="M32" s="44"/>
    </row>
    <row r="33" spans="1:13" ht="11.25" hidden="1" customHeight="1" x14ac:dyDescent="0.25">
      <c r="A33" s="44"/>
      <c r="B33" s="63">
        <v>90781</v>
      </c>
      <c r="C33" s="64" t="s">
        <v>157</v>
      </c>
      <c r="D33" s="64" t="s">
        <v>158</v>
      </c>
      <c r="E33" s="65" t="s">
        <v>169</v>
      </c>
      <c r="F33" s="64" t="s">
        <v>160</v>
      </c>
      <c r="G33" s="67">
        <v>8</v>
      </c>
      <c r="H33" s="68"/>
      <c r="I33" s="68"/>
      <c r="J33" s="69">
        <v>38.97</v>
      </c>
      <c r="K33" s="68"/>
      <c r="L33" s="70">
        <v>311.76</v>
      </c>
      <c r="M33" s="44"/>
    </row>
    <row r="34" spans="1:13" ht="11.25" hidden="1" customHeight="1" x14ac:dyDescent="0.25">
      <c r="A34" s="44"/>
      <c r="B34" s="63">
        <v>88253</v>
      </c>
      <c r="C34" s="64" t="s">
        <v>157</v>
      </c>
      <c r="D34" s="64" t="s">
        <v>158</v>
      </c>
      <c r="E34" s="65" t="s">
        <v>170</v>
      </c>
      <c r="F34" s="64" t="s">
        <v>160</v>
      </c>
      <c r="G34" s="67">
        <v>8</v>
      </c>
      <c r="H34" s="68"/>
      <c r="I34" s="68"/>
      <c r="J34" s="69">
        <v>18.72</v>
      </c>
      <c r="K34" s="68"/>
      <c r="L34" s="70">
        <v>149.76</v>
      </c>
      <c r="M34" s="44"/>
    </row>
    <row r="35" spans="1:13" ht="11.25" hidden="1" customHeight="1" x14ac:dyDescent="0.25">
      <c r="A35" s="44"/>
      <c r="B35" s="81" t="s">
        <v>171</v>
      </c>
      <c r="C35" s="64" t="s">
        <v>166</v>
      </c>
      <c r="D35" s="64" t="s">
        <v>167</v>
      </c>
      <c r="E35" s="65" t="s">
        <v>172</v>
      </c>
      <c r="F35" s="66" t="s">
        <v>173</v>
      </c>
      <c r="G35" s="67">
        <v>1</v>
      </c>
      <c r="H35" s="68"/>
      <c r="I35" s="68"/>
      <c r="J35" s="69">
        <v>145.54</v>
      </c>
      <c r="K35" s="68"/>
      <c r="L35" s="70">
        <v>145.54</v>
      </c>
      <c r="M35" s="44"/>
    </row>
    <row r="36" spans="1:13" ht="11.25" hidden="1" customHeight="1" x14ac:dyDescent="0.25">
      <c r="A36" s="44"/>
      <c r="B36" s="63">
        <v>90775</v>
      </c>
      <c r="C36" s="64" t="s">
        <v>157</v>
      </c>
      <c r="D36" s="64" t="s">
        <v>158</v>
      </c>
      <c r="E36" s="65" t="s">
        <v>174</v>
      </c>
      <c r="F36" s="64" t="s">
        <v>160</v>
      </c>
      <c r="G36" s="67">
        <v>8</v>
      </c>
      <c r="H36" s="68"/>
      <c r="I36" s="68"/>
      <c r="J36" s="69">
        <v>28.76</v>
      </c>
      <c r="K36" s="68"/>
      <c r="L36" s="70">
        <v>230.08</v>
      </c>
      <c r="M36" s="44"/>
    </row>
    <row r="37" spans="1:13" ht="11.25" hidden="1" customHeight="1" x14ac:dyDescent="0.25">
      <c r="A37" s="44"/>
      <c r="B37" s="63">
        <v>88321</v>
      </c>
      <c r="C37" s="64" t="s">
        <v>157</v>
      </c>
      <c r="D37" s="64" t="s">
        <v>158</v>
      </c>
      <c r="E37" s="65" t="s">
        <v>175</v>
      </c>
      <c r="F37" s="64" t="s">
        <v>160</v>
      </c>
      <c r="G37" s="67">
        <v>8</v>
      </c>
      <c r="H37" s="68"/>
      <c r="I37" s="68"/>
      <c r="J37" s="69">
        <v>21.63</v>
      </c>
      <c r="K37" s="68"/>
      <c r="L37" s="70">
        <v>173.04</v>
      </c>
      <c r="M37" s="44"/>
    </row>
    <row r="38" spans="1:13" ht="11.25" hidden="1" customHeight="1" x14ac:dyDescent="0.25">
      <c r="A38" s="44"/>
      <c r="B38" s="81" t="s">
        <v>176</v>
      </c>
      <c r="C38" s="64" t="s">
        <v>166</v>
      </c>
      <c r="D38" s="64" t="s">
        <v>167</v>
      </c>
      <c r="E38" s="65" t="s">
        <v>336</v>
      </c>
      <c r="F38" s="66" t="s">
        <v>173</v>
      </c>
      <c r="G38" s="67">
        <v>2</v>
      </c>
      <c r="H38" s="68"/>
      <c r="I38" s="68"/>
      <c r="J38" s="69">
        <v>188.43</v>
      </c>
      <c r="K38" s="68"/>
      <c r="L38" s="70">
        <v>376.86</v>
      </c>
      <c r="M38" s="44"/>
    </row>
    <row r="39" spans="1:13" ht="11.25" hidden="1" customHeight="1" x14ac:dyDescent="0.25">
      <c r="A39" s="44"/>
      <c r="B39" s="81" t="s">
        <v>177</v>
      </c>
      <c r="C39" s="64" t="s">
        <v>166</v>
      </c>
      <c r="D39" s="64" t="s">
        <v>167</v>
      </c>
      <c r="E39" s="65" t="s">
        <v>337</v>
      </c>
      <c r="F39" s="66" t="s">
        <v>173</v>
      </c>
      <c r="G39" s="67">
        <v>1</v>
      </c>
      <c r="H39" s="68"/>
      <c r="I39" s="68"/>
      <c r="J39" s="69">
        <v>130.24</v>
      </c>
      <c r="K39" s="68"/>
      <c r="L39" s="70">
        <v>130.24</v>
      </c>
      <c r="M39" s="44"/>
    </row>
    <row r="40" spans="1:13" ht="11.25" hidden="1" customHeight="1" x14ac:dyDescent="0.25">
      <c r="A40" s="44"/>
      <c r="B40" s="81" t="s">
        <v>178</v>
      </c>
      <c r="C40" s="64" t="s">
        <v>166</v>
      </c>
      <c r="D40" s="64" t="s">
        <v>167</v>
      </c>
      <c r="E40" s="65" t="s">
        <v>338</v>
      </c>
      <c r="F40" s="64" t="s">
        <v>160</v>
      </c>
      <c r="G40" s="67">
        <v>1</v>
      </c>
      <c r="H40" s="68"/>
      <c r="I40" s="68"/>
      <c r="J40" s="69">
        <v>122.02</v>
      </c>
      <c r="K40" s="68"/>
      <c r="L40" s="70">
        <v>122.02</v>
      </c>
      <c r="M40" s="44"/>
    </row>
    <row r="41" spans="1:13" ht="19.95" hidden="1" customHeight="1" x14ac:dyDescent="0.25">
      <c r="A41" s="46"/>
      <c r="B41" s="81" t="s">
        <v>339</v>
      </c>
      <c r="C41" s="64" t="s">
        <v>166</v>
      </c>
      <c r="D41" s="64" t="s">
        <v>167</v>
      </c>
      <c r="E41" s="65" t="s">
        <v>340</v>
      </c>
      <c r="F41" s="66" t="s">
        <v>173</v>
      </c>
      <c r="G41" s="67">
        <v>2</v>
      </c>
      <c r="H41" s="71"/>
      <c r="I41" s="71"/>
      <c r="J41" s="69">
        <v>216.12</v>
      </c>
      <c r="K41" s="71"/>
      <c r="L41" s="70">
        <v>432.24</v>
      </c>
      <c r="M41" s="46"/>
    </row>
    <row r="42" spans="1:13" ht="11.25" hidden="1" customHeight="1" x14ac:dyDescent="0.25">
      <c r="A42" s="44"/>
      <c r="B42" s="81" t="s">
        <v>341</v>
      </c>
      <c r="C42" s="64" t="s">
        <v>179</v>
      </c>
      <c r="D42" s="64" t="s">
        <v>180</v>
      </c>
      <c r="E42" s="65" t="s">
        <v>342</v>
      </c>
      <c r="F42" s="66" t="s">
        <v>181</v>
      </c>
      <c r="G42" s="67">
        <v>1</v>
      </c>
      <c r="H42" s="68"/>
      <c r="I42" s="68"/>
      <c r="J42" s="69">
        <v>99.64</v>
      </c>
      <c r="K42" s="68"/>
      <c r="L42" s="70">
        <v>99.64</v>
      </c>
      <c r="M42" s="44"/>
    </row>
    <row r="43" spans="1:13" ht="10.050000000000001" hidden="1" customHeight="1" x14ac:dyDescent="0.25">
      <c r="A43" s="44"/>
      <c r="B43" s="82"/>
      <c r="C43" s="68"/>
      <c r="D43" s="68"/>
      <c r="E43" s="68"/>
      <c r="F43" s="68"/>
      <c r="G43" s="68"/>
      <c r="H43" s="68"/>
      <c r="I43" s="68"/>
      <c r="J43" s="68"/>
      <c r="K43" s="68"/>
      <c r="L43" s="83"/>
      <c r="M43" s="44"/>
    </row>
    <row r="44" spans="1:13" ht="11.25" hidden="1" customHeight="1" x14ac:dyDescent="0.25">
      <c r="A44" s="44"/>
      <c r="B44" s="82"/>
      <c r="C44" s="68"/>
      <c r="D44" s="68"/>
      <c r="E44" s="68"/>
      <c r="F44" s="68"/>
      <c r="G44" s="68"/>
      <c r="H44" s="296" t="s">
        <v>182</v>
      </c>
      <c r="I44" s="297"/>
      <c r="J44" s="297"/>
      <c r="K44" s="298"/>
      <c r="L44" s="84">
        <v>3147.15</v>
      </c>
      <c r="M44" s="44">
        <f>140000/7000</f>
        <v>20</v>
      </c>
    </row>
    <row r="45" spans="1:13" ht="10.050000000000001" hidden="1" customHeight="1" x14ac:dyDescent="0.25">
      <c r="A45" s="44"/>
      <c r="B45" s="82"/>
      <c r="C45" s="68"/>
      <c r="D45" s="68"/>
      <c r="E45" s="68"/>
      <c r="F45" s="68"/>
      <c r="G45" s="68"/>
      <c r="H45" s="68"/>
      <c r="I45" s="68"/>
      <c r="J45" s="68"/>
      <c r="K45" s="68"/>
      <c r="L45" s="83"/>
      <c r="M45" s="44"/>
    </row>
    <row r="46" spans="1:13" ht="11.25" hidden="1" customHeight="1" x14ac:dyDescent="0.25">
      <c r="A46" s="44"/>
      <c r="B46" s="82"/>
      <c r="C46" s="68"/>
      <c r="D46" s="68"/>
      <c r="E46" s="68"/>
      <c r="F46" s="68"/>
      <c r="G46" s="68"/>
      <c r="H46" s="296" t="s">
        <v>183</v>
      </c>
      <c r="I46" s="297"/>
      <c r="J46" s="297"/>
      <c r="K46" s="298"/>
      <c r="L46" s="85">
        <v>0.44</v>
      </c>
      <c r="M46" s="44"/>
    </row>
    <row r="47" spans="1:13" ht="10.050000000000001" hidden="1" customHeight="1" x14ac:dyDescent="0.25">
      <c r="A47" s="44"/>
      <c r="B47" s="82"/>
      <c r="C47" s="68"/>
      <c r="D47" s="68"/>
      <c r="E47" s="68"/>
      <c r="F47" s="68"/>
      <c r="G47" s="68"/>
      <c r="H47" s="68"/>
      <c r="I47" s="68"/>
      <c r="J47" s="68"/>
      <c r="K47" s="68"/>
      <c r="L47" s="83"/>
      <c r="M47" s="44"/>
    </row>
    <row r="48" spans="1:13" ht="10.050000000000001" hidden="1" customHeight="1" x14ac:dyDescent="0.25">
      <c r="A48" s="44"/>
      <c r="B48" s="82"/>
      <c r="C48" s="68"/>
      <c r="D48" s="68"/>
      <c r="E48" s="68"/>
      <c r="F48" s="68"/>
      <c r="G48" s="68"/>
      <c r="H48" s="68"/>
      <c r="I48" s="68"/>
      <c r="J48" s="68"/>
      <c r="K48" s="68"/>
      <c r="L48" s="83"/>
      <c r="M48" s="44"/>
    </row>
    <row r="49" spans="1:13" ht="11.25" hidden="1" customHeight="1" x14ac:dyDescent="0.25">
      <c r="A49" s="44"/>
      <c r="B49" s="82"/>
      <c r="C49" s="68"/>
      <c r="D49" s="68"/>
      <c r="E49" s="68"/>
      <c r="F49" s="68"/>
      <c r="G49" s="68"/>
      <c r="H49" s="68"/>
      <c r="I49" s="68"/>
      <c r="J49" s="68"/>
      <c r="K49" s="68"/>
      <c r="L49" s="83"/>
      <c r="M49" s="44"/>
    </row>
    <row r="50" spans="1:13" ht="22.5" hidden="1" customHeight="1" x14ac:dyDescent="0.25">
      <c r="A50" s="46"/>
      <c r="B50" s="292" t="s">
        <v>343</v>
      </c>
      <c r="C50" s="291"/>
      <c r="D50" s="291"/>
      <c r="E50" s="291"/>
      <c r="F50" s="291"/>
      <c r="G50" s="291"/>
      <c r="H50" s="291"/>
      <c r="I50" s="291"/>
      <c r="J50" s="53"/>
      <c r="K50" s="86" t="s">
        <v>184</v>
      </c>
      <c r="L50" s="87" t="s">
        <v>185</v>
      </c>
      <c r="M50" s="46"/>
    </row>
    <row r="51" spans="1:13" ht="11.25" hidden="1" customHeight="1" x14ac:dyDescent="0.25">
      <c r="A51" s="44"/>
      <c r="B51" s="56" t="s">
        <v>149</v>
      </c>
      <c r="C51" s="57" t="s">
        <v>117</v>
      </c>
      <c r="D51" s="57" t="s">
        <v>118</v>
      </c>
      <c r="E51" s="58" t="s">
        <v>119</v>
      </c>
      <c r="F51" s="57" t="s">
        <v>120</v>
      </c>
      <c r="G51" s="57" t="s">
        <v>121</v>
      </c>
      <c r="H51" s="61" t="s">
        <v>122</v>
      </c>
      <c r="I51" s="61" t="s">
        <v>123</v>
      </c>
      <c r="J51" s="61" t="s">
        <v>124</v>
      </c>
      <c r="K51" s="57" t="s">
        <v>125</v>
      </c>
      <c r="L51" s="88" t="s">
        <v>126</v>
      </c>
      <c r="M51" s="44"/>
    </row>
    <row r="52" spans="1:13" ht="11.25" hidden="1" customHeight="1" x14ac:dyDescent="0.25">
      <c r="A52" s="44"/>
      <c r="B52" s="63">
        <v>93565</v>
      </c>
      <c r="C52" s="64" t="s">
        <v>157</v>
      </c>
      <c r="D52" s="64" t="s">
        <v>158</v>
      </c>
      <c r="E52" s="65" t="s">
        <v>186</v>
      </c>
      <c r="F52" s="64" t="s">
        <v>135</v>
      </c>
      <c r="G52" s="89">
        <v>6</v>
      </c>
      <c r="H52" s="68"/>
      <c r="I52" s="68"/>
      <c r="J52" s="90">
        <v>21259.79</v>
      </c>
      <c r="K52" s="68"/>
      <c r="L52" s="91">
        <v>127558.74</v>
      </c>
      <c r="M52" s="44"/>
    </row>
    <row r="53" spans="1:13" ht="11.25" hidden="1" customHeight="1" x14ac:dyDescent="0.25">
      <c r="A53" s="44"/>
      <c r="B53" s="81" t="s">
        <v>187</v>
      </c>
      <c r="C53" s="64" t="s">
        <v>166</v>
      </c>
      <c r="D53" s="64" t="s">
        <v>167</v>
      </c>
      <c r="E53" s="65" t="s">
        <v>344</v>
      </c>
      <c r="F53" s="64" t="s">
        <v>188</v>
      </c>
      <c r="G53" s="89">
        <v>6</v>
      </c>
      <c r="H53" s="68"/>
      <c r="I53" s="68"/>
      <c r="J53" s="90">
        <v>2959.48</v>
      </c>
      <c r="K53" s="68"/>
      <c r="L53" s="91">
        <v>17756.88</v>
      </c>
      <c r="M53" s="44"/>
    </row>
    <row r="54" spans="1:13" ht="11.25" hidden="1" customHeight="1" x14ac:dyDescent="0.25">
      <c r="A54" s="44"/>
      <c r="B54" s="81" t="s">
        <v>189</v>
      </c>
      <c r="C54" s="64" t="s">
        <v>157</v>
      </c>
      <c r="D54" s="64" t="s">
        <v>158</v>
      </c>
      <c r="E54" s="65" t="s">
        <v>190</v>
      </c>
      <c r="F54" s="64" t="s">
        <v>188</v>
      </c>
      <c r="G54" s="89">
        <v>6</v>
      </c>
      <c r="H54" s="68"/>
      <c r="I54" s="68"/>
      <c r="J54" s="90">
        <v>4029.48</v>
      </c>
      <c r="K54" s="68"/>
      <c r="L54" s="91">
        <v>24176.85</v>
      </c>
      <c r="M54" s="44"/>
    </row>
    <row r="55" spans="1:13" ht="11.25" hidden="1" customHeight="1" x14ac:dyDescent="0.25">
      <c r="A55" s="44"/>
      <c r="B55" s="81" t="s">
        <v>191</v>
      </c>
      <c r="C55" s="64" t="s">
        <v>157</v>
      </c>
      <c r="D55" s="64" t="s">
        <v>192</v>
      </c>
      <c r="E55" s="65" t="s">
        <v>193</v>
      </c>
      <c r="F55" s="64" t="s">
        <v>188</v>
      </c>
      <c r="G55" s="89">
        <v>6</v>
      </c>
      <c r="H55" s="68"/>
      <c r="I55" s="68"/>
      <c r="J55" s="90">
        <v>1959.6</v>
      </c>
      <c r="K55" s="68"/>
      <c r="L55" s="91">
        <v>11757.6</v>
      </c>
      <c r="M55" s="44"/>
    </row>
    <row r="56" spans="1:13" ht="11.25" hidden="1" customHeight="1" x14ac:dyDescent="0.25">
      <c r="A56" s="44"/>
      <c r="B56" s="81" t="s">
        <v>345</v>
      </c>
      <c r="C56" s="64" t="s">
        <v>166</v>
      </c>
      <c r="D56" s="64" t="s">
        <v>167</v>
      </c>
      <c r="E56" s="65" t="s">
        <v>346</v>
      </c>
      <c r="F56" s="64" t="s">
        <v>188</v>
      </c>
      <c r="G56" s="89">
        <v>6</v>
      </c>
      <c r="H56" s="68"/>
      <c r="I56" s="68"/>
      <c r="J56" s="90">
        <v>1561</v>
      </c>
      <c r="K56" s="68"/>
      <c r="L56" s="92">
        <v>9366</v>
      </c>
      <c r="M56" s="44"/>
    </row>
    <row r="57" spans="1:13" ht="11.25" hidden="1" customHeight="1" x14ac:dyDescent="0.25">
      <c r="A57" s="44"/>
      <c r="B57" s="81" t="s">
        <v>347</v>
      </c>
      <c r="C57" s="64" t="s">
        <v>166</v>
      </c>
      <c r="D57" s="64" t="s">
        <v>167</v>
      </c>
      <c r="E57" s="65" t="s">
        <v>348</v>
      </c>
      <c r="F57" s="64" t="s">
        <v>188</v>
      </c>
      <c r="G57" s="89">
        <v>6</v>
      </c>
      <c r="H57" s="68"/>
      <c r="I57" s="68"/>
      <c r="J57" s="93">
        <v>263.88</v>
      </c>
      <c r="K57" s="68"/>
      <c r="L57" s="92">
        <v>1583.28</v>
      </c>
      <c r="M57" s="44"/>
    </row>
    <row r="58" spans="1:13" ht="11.25" hidden="1" customHeight="1" x14ac:dyDescent="0.25">
      <c r="A58" s="44"/>
      <c r="B58" s="81" t="s">
        <v>349</v>
      </c>
      <c r="C58" s="64" t="s">
        <v>166</v>
      </c>
      <c r="D58" s="64" t="s">
        <v>167</v>
      </c>
      <c r="E58" s="65" t="s">
        <v>350</v>
      </c>
      <c r="F58" s="64" t="s">
        <v>188</v>
      </c>
      <c r="G58" s="89">
        <v>6</v>
      </c>
      <c r="H58" s="68"/>
      <c r="I58" s="68"/>
      <c r="J58" s="90">
        <v>1236.78</v>
      </c>
      <c r="K58" s="68"/>
      <c r="L58" s="92">
        <v>7420.68</v>
      </c>
      <c r="M58" s="44"/>
    </row>
    <row r="59" spans="1:13" ht="19.05" hidden="1" customHeight="1" x14ac:dyDescent="0.25">
      <c r="A59" s="46"/>
      <c r="B59" s="81" t="s">
        <v>351</v>
      </c>
      <c r="C59" s="64" t="s">
        <v>166</v>
      </c>
      <c r="D59" s="64" t="s">
        <v>167</v>
      </c>
      <c r="E59" s="65" t="s">
        <v>352</v>
      </c>
      <c r="F59" s="64" t="s">
        <v>188</v>
      </c>
      <c r="G59" s="89">
        <v>6</v>
      </c>
      <c r="H59" s="71"/>
      <c r="I59" s="71"/>
      <c r="J59" s="90">
        <v>8274.9500000000007</v>
      </c>
      <c r="K59" s="71"/>
      <c r="L59" s="91">
        <v>49649.7</v>
      </c>
      <c r="M59" s="46"/>
    </row>
    <row r="60" spans="1:13" ht="11.25" hidden="1" customHeight="1" x14ac:dyDescent="0.25">
      <c r="A60" s="44"/>
      <c r="B60" s="81" t="s">
        <v>194</v>
      </c>
      <c r="C60" s="64" t="s">
        <v>157</v>
      </c>
      <c r="D60" s="64" t="s">
        <v>158</v>
      </c>
      <c r="E60" s="65" t="s">
        <v>195</v>
      </c>
      <c r="F60" s="64" t="s">
        <v>188</v>
      </c>
      <c r="G60" s="89">
        <v>6</v>
      </c>
      <c r="H60" s="68"/>
      <c r="I60" s="68"/>
      <c r="J60" s="90">
        <v>4309.9399999999996</v>
      </c>
      <c r="K60" s="68"/>
      <c r="L60" s="91">
        <v>25859.64</v>
      </c>
      <c r="M60" s="44"/>
    </row>
    <row r="61" spans="1:13" ht="11.25" hidden="1" customHeight="1" x14ac:dyDescent="0.25">
      <c r="A61" s="44"/>
      <c r="B61" s="81" t="s">
        <v>353</v>
      </c>
      <c r="C61" s="64" t="s">
        <v>179</v>
      </c>
      <c r="D61" s="64" t="s">
        <v>180</v>
      </c>
      <c r="E61" s="65" t="s">
        <v>354</v>
      </c>
      <c r="F61" s="64" t="s">
        <v>181</v>
      </c>
      <c r="G61" s="89">
        <v>1</v>
      </c>
      <c r="H61" s="68"/>
      <c r="I61" s="68"/>
      <c r="J61" s="93">
        <v>262.55</v>
      </c>
      <c r="K61" s="68"/>
      <c r="L61" s="94">
        <v>262.55</v>
      </c>
      <c r="M61" s="44"/>
    </row>
    <row r="62" spans="1:13" ht="10.95" hidden="1" customHeight="1" x14ac:dyDescent="0.25">
      <c r="A62" s="44"/>
      <c r="B62" s="82"/>
      <c r="C62" s="68"/>
      <c r="D62" s="68"/>
      <c r="E62" s="68"/>
      <c r="F62" s="68"/>
      <c r="G62" s="68"/>
      <c r="H62" s="68"/>
      <c r="I62" s="68"/>
      <c r="J62" s="68"/>
      <c r="K62" s="68"/>
      <c r="L62" s="83"/>
      <c r="M62" s="44"/>
    </row>
    <row r="63" spans="1:13" ht="10.050000000000001" hidden="1" customHeight="1" x14ac:dyDescent="0.25">
      <c r="A63" s="44"/>
      <c r="B63" s="76"/>
      <c r="C63" s="77"/>
      <c r="D63" s="77"/>
      <c r="E63" s="77"/>
      <c r="F63" s="77"/>
      <c r="G63" s="77"/>
      <c r="H63" s="77"/>
      <c r="I63" s="77"/>
      <c r="J63" s="77"/>
      <c r="K63" s="77"/>
      <c r="L63" s="78"/>
      <c r="M63" s="44"/>
    </row>
    <row r="64" spans="1:13" ht="22.5" hidden="1" customHeight="1" x14ac:dyDescent="0.25">
      <c r="A64" s="46"/>
      <c r="B64" s="292" t="s">
        <v>355</v>
      </c>
      <c r="C64" s="291"/>
      <c r="D64" s="291"/>
      <c r="E64" s="291"/>
      <c r="F64" s="291"/>
      <c r="G64" s="291"/>
      <c r="H64" s="291"/>
      <c r="I64" s="291"/>
      <c r="J64" s="53"/>
      <c r="K64" s="54" t="s">
        <v>164</v>
      </c>
      <c r="L64" s="79">
        <v>0.56999999999999995</v>
      </c>
      <c r="M64" s="46"/>
    </row>
    <row r="65" spans="1:13" ht="11.25" hidden="1" customHeight="1" x14ac:dyDescent="0.25">
      <c r="A65" s="44"/>
      <c r="B65" s="56" t="s">
        <v>149</v>
      </c>
      <c r="C65" s="57" t="s">
        <v>117</v>
      </c>
      <c r="D65" s="57" t="s">
        <v>118</v>
      </c>
      <c r="E65" s="58" t="s">
        <v>119</v>
      </c>
      <c r="F65" s="57" t="s">
        <v>120</v>
      </c>
      <c r="G65" s="57" t="s">
        <v>121</v>
      </c>
      <c r="H65" s="61" t="s">
        <v>122</v>
      </c>
      <c r="I65" s="61" t="s">
        <v>123</v>
      </c>
      <c r="J65" s="61" t="s">
        <v>124</v>
      </c>
      <c r="K65" s="57" t="s">
        <v>125</v>
      </c>
      <c r="L65" s="88" t="s">
        <v>126</v>
      </c>
      <c r="M65" s="44"/>
    </row>
    <row r="66" spans="1:13" ht="11.25" hidden="1" customHeight="1" x14ac:dyDescent="0.25">
      <c r="A66" s="44"/>
      <c r="B66" s="63">
        <v>101456</v>
      </c>
      <c r="C66" s="64" t="s">
        <v>157</v>
      </c>
      <c r="D66" s="64" t="s">
        <v>158</v>
      </c>
      <c r="E66" s="65" t="s">
        <v>196</v>
      </c>
      <c r="F66" s="64" t="s">
        <v>135</v>
      </c>
      <c r="G66" s="95">
        <v>0.15</v>
      </c>
      <c r="H66" s="68"/>
      <c r="I66" s="68"/>
      <c r="J66" s="90">
        <v>3828.31</v>
      </c>
      <c r="K66" s="68"/>
      <c r="L66" s="94">
        <v>574.24</v>
      </c>
      <c r="M66" s="44"/>
    </row>
    <row r="67" spans="1:13" ht="11.25" hidden="1" customHeight="1" x14ac:dyDescent="0.25">
      <c r="A67" s="44"/>
      <c r="B67" s="63">
        <v>101385</v>
      </c>
      <c r="C67" s="64" t="s">
        <v>157</v>
      </c>
      <c r="D67" s="64" t="s">
        <v>158</v>
      </c>
      <c r="E67" s="65" t="s">
        <v>197</v>
      </c>
      <c r="F67" s="64" t="s">
        <v>135</v>
      </c>
      <c r="G67" s="95">
        <v>0.15</v>
      </c>
      <c r="H67" s="68"/>
      <c r="I67" s="68"/>
      <c r="J67" s="90">
        <v>5632.89</v>
      </c>
      <c r="K67" s="68"/>
      <c r="L67" s="94">
        <v>844.93</v>
      </c>
      <c r="M67" s="44"/>
    </row>
    <row r="68" spans="1:13" ht="11.25" hidden="1" customHeight="1" x14ac:dyDescent="0.25">
      <c r="A68" s="44"/>
      <c r="B68" s="81" t="s">
        <v>356</v>
      </c>
      <c r="C68" s="64" t="s">
        <v>166</v>
      </c>
      <c r="D68" s="64" t="s">
        <v>167</v>
      </c>
      <c r="E68" s="65" t="s">
        <v>357</v>
      </c>
      <c r="F68" s="64" t="s">
        <v>188</v>
      </c>
      <c r="G68" s="95">
        <v>0.15</v>
      </c>
      <c r="H68" s="68"/>
      <c r="I68" s="68"/>
      <c r="J68" s="90">
        <v>4394.12</v>
      </c>
      <c r="K68" s="68"/>
      <c r="L68" s="94">
        <v>659.11</v>
      </c>
      <c r="M68" s="44"/>
    </row>
    <row r="69" spans="1:13" ht="11.25" hidden="1" customHeight="1" x14ac:dyDescent="0.25">
      <c r="A69" s="44"/>
      <c r="B69" s="81" t="s">
        <v>358</v>
      </c>
      <c r="C69" s="64" t="s">
        <v>166</v>
      </c>
      <c r="D69" s="64" t="s">
        <v>167</v>
      </c>
      <c r="E69" s="65" t="s">
        <v>336</v>
      </c>
      <c r="F69" s="64" t="s">
        <v>188</v>
      </c>
      <c r="G69" s="95">
        <v>0.15</v>
      </c>
      <c r="H69" s="68"/>
      <c r="I69" s="68"/>
      <c r="J69" s="90">
        <v>4145.63</v>
      </c>
      <c r="K69" s="68"/>
      <c r="L69" s="94">
        <v>621.84</v>
      </c>
      <c r="M69" s="44"/>
    </row>
    <row r="70" spans="1:13" ht="11.25" hidden="1" customHeight="1" x14ac:dyDescent="0.25">
      <c r="A70" s="44"/>
      <c r="B70" s="81" t="s">
        <v>359</v>
      </c>
      <c r="C70" s="64" t="s">
        <v>166</v>
      </c>
      <c r="D70" s="64" t="s">
        <v>167</v>
      </c>
      <c r="E70" s="65" t="s">
        <v>360</v>
      </c>
      <c r="F70" s="64" t="s">
        <v>188</v>
      </c>
      <c r="G70" s="95">
        <v>0.15</v>
      </c>
      <c r="H70" s="68"/>
      <c r="I70" s="68"/>
      <c r="J70" s="90">
        <v>4754.68</v>
      </c>
      <c r="K70" s="68"/>
      <c r="L70" s="94">
        <v>713.2</v>
      </c>
      <c r="M70" s="44"/>
    </row>
    <row r="71" spans="1:13" ht="11.25" hidden="1" customHeight="1" x14ac:dyDescent="0.25">
      <c r="A71" s="44"/>
      <c r="B71" s="82"/>
      <c r="C71" s="68"/>
      <c r="D71" s="68"/>
      <c r="E71" s="68"/>
      <c r="F71" s="68"/>
      <c r="G71" s="293" t="s">
        <v>198</v>
      </c>
      <c r="H71" s="294"/>
      <c r="I71" s="294"/>
      <c r="J71" s="294"/>
      <c r="K71" s="295"/>
      <c r="L71" s="96">
        <v>3413.32</v>
      </c>
      <c r="M71" s="44"/>
    </row>
    <row r="72" spans="1:13" ht="10.050000000000001" hidden="1" customHeight="1" x14ac:dyDescent="0.25">
      <c r="A72" s="44"/>
      <c r="B72" s="82"/>
      <c r="C72" s="68"/>
      <c r="D72" s="68"/>
      <c r="E72" s="68"/>
      <c r="F72" s="68"/>
      <c r="G72" s="68"/>
      <c r="H72" s="68"/>
      <c r="I72" s="68"/>
      <c r="J72" s="68"/>
      <c r="K72" s="68"/>
      <c r="L72" s="83"/>
      <c r="M72" s="44"/>
    </row>
    <row r="73" spans="1:13" ht="11.25" hidden="1" customHeight="1" x14ac:dyDescent="0.25">
      <c r="A73" s="44"/>
      <c r="B73" s="82"/>
      <c r="C73" s="68"/>
      <c r="D73" s="68"/>
      <c r="E73" s="68"/>
      <c r="F73" s="68"/>
      <c r="G73" s="296" t="s">
        <v>199</v>
      </c>
      <c r="H73" s="297"/>
      <c r="I73" s="297"/>
      <c r="J73" s="297"/>
      <c r="K73" s="298"/>
      <c r="L73" s="85">
        <v>0.56999999999999995</v>
      </c>
      <c r="M73" s="44"/>
    </row>
    <row r="74" spans="1:13" ht="10.050000000000001" hidden="1" customHeight="1" x14ac:dyDescent="0.25">
      <c r="A74" s="44"/>
      <c r="B74" s="82"/>
      <c r="C74" s="68"/>
      <c r="D74" s="68"/>
      <c r="E74" s="68"/>
      <c r="F74" s="68"/>
      <c r="G74" s="68"/>
      <c r="H74" s="68"/>
      <c r="I74" s="68"/>
      <c r="J74" s="68"/>
      <c r="K74" s="68"/>
      <c r="L74" s="83"/>
      <c r="M74" s="44"/>
    </row>
    <row r="75" spans="1:13" ht="10.050000000000001" hidden="1" customHeight="1" x14ac:dyDescent="0.25">
      <c r="A75" s="44"/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8"/>
      <c r="M75" s="44"/>
    </row>
    <row r="76" spans="1:13" ht="22.5" hidden="1" customHeight="1" x14ac:dyDescent="0.25">
      <c r="A76" s="46"/>
      <c r="B76" s="292" t="s">
        <v>361</v>
      </c>
      <c r="C76" s="291"/>
      <c r="D76" s="291"/>
      <c r="E76" s="291"/>
      <c r="F76" s="291"/>
      <c r="G76" s="291"/>
      <c r="H76" s="291"/>
      <c r="I76" s="291"/>
      <c r="J76" s="53"/>
      <c r="K76" s="54" t="s">
        <v>200</v>
      </c>
      <c r="L76" s="79">
        <v>1.57</v>
      </c>
      <c r="M76" s="46"/>
    </row>
    <row r="77" spans="1:13" ht="11.25" hidden="1" customHeight="1" x14ac:dyDescent="0.25">
      <c r="A77" s="44"/>
      <c r="B77" s="56" t="s">
        <v>149</v>
      </c>
      <c r="C77" s="57" t="s">
        <v>117</v>
      </c>
      <c r="D77" s="57" t="s">
        <v>118</v>
      </c>
      <c r="E77" s="58" t="s">
        <v>119</v>
      </c>
      <c r="F77" s="57" t="s">
        <v>120</v>
      </c>
      <c r="G77" s="57" t="s">
        <v>121</v>
      </c>
      <c r="H77" s="61" t="s">
        <v>122</v>
      </c>
      <c r="I77" s="61" t="s">
        <v>123</v>
      </c>
      <c r="J77" s="61" t="s">
        <v>124</v>
      </c>
      <c r="K77" s="57" t="s">
        <v>125</v>
      </c>
      <c r="L77" s="88" t="s">
        <v>126</v>
      </c>
      <c r="M77" s="44"/>
    </row>
    <row r="78" spans="1:13" ht="11.25" hidden="1" customHeight="1" x14ac:dyDescent="0.25">
      <c r="A78" s="44"/>
      <c r="B78" s="81" t="s">
        <v>201</v>
      </c>
      <c r="C78" s="64" t="s">
        <v>202</v>
      </c>
      <c r="D78" s="64" t="s">
        <v>203</v>
      </c>
      <c r="E78" s="65" t="s">
        <v>204</v>
      </c>
      <c r="F78" s="64" t="s">
        <v>139</v>
      </c>
      <c r="G78" s="95">
        <v>1</v>
      </c>
      <c r="H78" s="68"/>
      <c r="I78" s="68"/>
      <c r="J78" s="69">
        <v>1.57</v>
      </c>
      <c r="K78" s="68"/>
      <c r="L78" s="70">
        <v>1.57</v>
      </c>
      <c r="M78" s="44"/>
    </row>
    <row r="79" spans="1:13" ht="10.050000000000001" hidden="1" customHeight="1" x14ac:dyDescent="0.25">
      <c r="A79" s="44"/>
      <c r="B79" s="82"/>
      <c r="C79" s="68"/>
      <c r="D79" s="68"/>
      <c r="E79" s="68"/>
      <c r="F79" s="68"/>
      <c r="G79" s="68"/>
      <c r="H79" s="68"/>
      <c r="I79" s="68"/>
      <c r="J79" s="68"/>
      <c r="K79" s="68"/>
      <c r="L79" s="83"/>
      <c r="M79" s="44"/>
    </row>
    <row r="80" spans="1:13" ht="10.95" hidden="1" customHeight="1" x14ac:dyDescent="0.25">
      <c r="A80" s="44"/>
      <c r="B80" s="76"/>
      <c r="C80" s="77"/>
      <c r="D80" s="77"/>
      <c r="E80" s="77"/>
      <c r="F80" s="77"/>
      <c r="G80" s="77"/>
      <c r="H80" s="77"/>
      <c r="I80" s="77"/>
      <c r="J80" s="77"/>
      <c r="K80" s="77"/>
      <c r="L80" s="78"/>
      <c r="M80" s="44"/>
    </row>
    <row r="81" spans="1:13" ht="22.5" hidden="1" customHeight="1" x14ac:dyDescent="0.25">
      <c r="A81" s="46"/>
      <c r="B81" s="290" t="s">
        <v>205</v>
      </c>
      <c r="C81" s="291"/>
      <c r="D81" s="291"/>
      <c r="E81" s="291"/>
      <c r="F81" s="291"/>
      <c r="G81" s="291"/>
      <c r="H81" s="291"/>
      <c r="I81" s="291"/>
      <c r="J81" s="53"/>
      <c r="K81" s="54" t="s">
        <v>164</v>
      </c>
      <c r="L81" s="79">
        <v>0.36</v>
      </c>
      <c r="M81" s="46"/>
    </row>
    <row r="82" spans="1:13" ht="11.25" hidden="1" customHeight="1" x14ac:dyDescent="0.25">
      <c r="A82" s="44"/>
      <c r="B82" s="56" t="s">
        <v>149</v>
      </c>
      <c r="C82" s="57" t="s">
        <v>117</v>
      </c>
      <c r="D82" s="57" t="s">
        <v>118</v>
      </c>
      <c r="E82" s="58" t="s">
        <v>119</v>
      </c>
      <c r="F82" s="57" t="s">
        <v>120</v>
      </c>
      <c r="G82" s="57" t="s">
        <v>121</v>
      </c>
      <c r="H82" s="61" t="s">
        <v>122</v>
      </c>
      <c r="I82" s="61" t="s">
        <v>123</v>
      </c>
      <c r="J82" s="61" t="s">
        <v>124</v>
      </c>
      <c r="K82" s="57" t="s">
        <v>125</v>
      </c>
      <c r="L82" s="88" t="s">
        <v>126</v>
      </c>
      <c r="M82" s="44"/>
    </row>
    <row r="83" spans="1:13" ht="11.25" hidden="1" customHeight="1" x14ac:dyDescent="0.25">
      <c r="A83" s="44"/>
      <c r="B83" s="63">
        <v>4509</v>
      </c>
      <c r="C83" s="64" t="s">
        <v>127</v>
      </c>
      <c r="D83" s="64" t="s">
        <v>128</v>
      </c>
      <c r="E83" s="65" t="s">
        <v>206</v>
      </c>
      <c r="F83" s="64" t="s">
        <v>151</v>
      </c>
      <c r="G83" s="95">
        <v>2.8900000000000002E-3</v>
      </c>
      <c r="H83" s="68"/>
      <c r="I83" s="68"/>
      <c r="J83" s="69">
        <v>4.8600000000000003</v>
      </c>
      <c r="K83" s="68"/>
      <c r="L83" s="70">
        <v>0.01</v>
      </c>
      <c r="M83" s="44"/>
    </row>
    <row r="84" spans="1:13" ht="19.05" hidden="1" customHeight="1" x14ac:dyDescent="0.25">
      <c r="A84" s="46"/>
      <c r="B84" s="63">
        <v>92145</v>
      </c>
      <c r="C84" s="64" t="s">
        <v>157</v>
      </c>
      <c r="D84" s="64" t="s">
        <v>158</v>
      </c>
      <c r="E84" s="72" t="s">
        <v>207</v>
      </c>
      <c r="F84" s="64" t="s">
        <v>208</v>
      </c>
      <c r="G84" s="95">
        <v>1E-3</v>
      </c>
      <c r="H84" s="71"/>
      <c r="I84" s="71"/>
      <c r="J84" s="93">
        <v>74.3</v>
      </c>
      <c r="K84" s="71"/>
      <c r="L84" s="70">
        <v>7.0000000000000007E-2</v>
      </c>
      <c r="M84" s="46"/>
    </row>
    <row r="85" spans="1:13" ht="11.25" hidden="1" customHeight="1" x14ac:dyDescent="0.25">
      <c r="A85" s="44"/>
      <c r="B85" s="63">
        <v>88253</v>
      </c>
      <c r="C85" s="64" t="s">
        <v>157</v>
      </c>
      <c r="D85" s="64" t="s">
        <v>158</v>
      </c>
      <c r="E85" s="65" t="s">
        <v>209</v>
      </c>
      <c r="F85" s="64" t="s">
        <v>160</v>
      </c>
      <c r="G85" s="95">
        <v>2.5000000000000001E-3</v>
      </c>
      <c r="H85" s="68"/>
      <c r="I85" s="68"/>
      <c r="J85" s="93">
        <v>18.72</v>
      </c>
      <c r="K85" s="68"/>
      <c r="L85" s="70">
        <v>0.04</v>
      </c>
      <c r="M85" s="44"/>
    </row>
    <row r="86" spans="1:13" ht="11.25" hidden="1" customHeight="1" x14ac:dyDescent="0.25">
      <c r="A86" s="44"/>
      <c r="B86" s="63">
        <v>88288</v>
      </c>
      <c r="C86" s="64" t="s">
        <v>157</v>
      </c>
      <c r="D86" s="64" t="s">
        <v>158</v>
      </c>
      <c r="E86" s="65" t="s">
        <v>210</v>
      </c>
      <c r="F86" s="64" t="s">
        <v>160</v>
      </c>
      <c r="G86" s="95">
        <v>2.5000000000000001E-3</v>
      </c>
      <c r="H86" s="68"/>
      <c r="I86" s="68"/>
      <c r="J86" s="93">
        <v>16.95</v>
      </c>
      <c r="K86" s="68"/>
      <c r="L86" s="70">
        <v>0.04</v>
      </c>
      <c r="M86" s="44"/>
    </row>
    <row r="87" spans="1:13" ht="11.25" hidden="1" customHeight="1" x14ac:dyDescent="0.25">
      <c r="A87" s="44"/>
      <c r="B87" s="63">
        <v>88316</v>
      </c>
      <c r="C87" s="64" t="s">
        <v>157</v>
      </c>
      <c r="D87" s="64" t="s">
        <v>158</v>
      </c>
      <c r="E87" s="65" t="s">
        <v>161</v>
      </c>
      <c r="F87" s="64" t="s">
        <v>160</v>
      </c>
      <c r="G87" s="95">
        <v>7.4999999999999997E-3</v>
      </c>
      <c r="H87" s="68"/>
      <c r="I87" s="68"/>
      <c r="J87" s="93">
        <v>20.64</v>
      </c>
      <c r="K87" s="68"/>
      <c r="L87" s="70">
        <v>0.15</v>
      </c>
      <c r="M87" s="44"/>
    </row>
    <row r="88" spans="1:13" ht="11.25" hidden="1" customHeight="1" x14ac:dyDescent="0.25">
      <c r="A88" s="44"/>
      <c r="B88" s="63">
        <v>90775</v>
      </c>
      <c r="C88" s="64" t="s">
        <v>157</v>
      </c>
      <c r="D88" s="64" t="s">
        <v>158</v>
      </c>
      <c r="E88" s="65" t="s">
        <v>211</v>
      </c>
      <c r="F88" s="64" t="s">
        <v>160</v>
      </c>
      <c r="G88" s="95">
        <v>2E-3</v>
      </c>
      <c r="H88" s="68"/>
      <c r="I88" s="68"/>
      <c r="J88" s="93">
        <v>28.76</v>
      </c>
      <c r="K88" s="68"/>
      <c r="L88" s="70">
        <v>0.05</v>
      </c>
      <c r="M88" s="44"/>
    </row>
    <row r="89" spans="1:13" ht="10.050000000000001" hidden="1" customHeight="1" x14ac:dyDescent="0.25">
      <c r="A89" s="44"/>
      <c r="B89" s="82"/>
      <c r="C89" s="68"/>
      <c r="D89" s="68"/>
      <c r="E89" s="68"/>
      <c r="F89" s="68"/>
      <c r="G89" s="68"/>
      <c r="H89" s="68"/>
      <c r="I89" s="68"/>
      <c r="J89" s="68"/>
      <c r="K89" s="68"/>
      <c r="L89" s="83"/>
      <c r="M89" s="44"/>
    </row>
    <row r="90" spans="1:13" ht="10.95" hidden="1" customHeight="1" x14ac:dyDescent="0.25">
      <c r="A90" s="44"/>
      <c r="B90" s="82"/>
      <c r="C90" s="68"/>
      <c r="D90" s="68"/>
      <c r="E90" s="68"/>
      <c r="F90" s="68"/>
      <c r="G90" s="68"/>
      <c r="H90" s="68"/>
      <c r="I90" s="68"/>
      <c r="J90" s="68"/>
      <c r="K90" s="68"/>
      <c r="L90" s="83"/>
      <c r="M90" s="44"/>
    </row>
    <row r="91" spans="1:13" ht="10.050000000000001" hidden="1" customHeight="1" x14ac:dyDescent="0.25">
      <c r="A91" s="44"/>
      <c r="B91" s="76"/>
      <c r="C91" s="77"/>
      <c r="D91" s="77"/>
      <c r="E91" s="77"/>
      <c r="F91" s="77"/>
      <c r="G91" s="77"/>
      <c r="H91" s="77"/>
      <c r="I91" s="77"/>
      <c r="J91" s="77"/>
      <c r="K91" s="77"/>
      <c r="L91" s="78"/>
      <c r="M91" s="44"/>
    </row>
    <row r="92" spans="1:13" ht="22.5" hidden="1" customHeight="1" x14ac:dyDescent="0.25">
      <c r="A92" s="46"/>
      <c r="B92" s="299" t="s">
        <v>212</v>
      </c>
      <c r="C92" s="300"/>
      <c r="D92" s="300"/>
      <c r="E92" s="300"/>
      <c r="F92" s="300"/>
      <c r="G92" s="300"/>
      <c r="H92" s="300"/>
      <c r="I92" s="300"/>
      <c r="J92" s="53"/>
      <c r="K92" s="54" t="s">
        <v>164</v>
      </c>
      <c r="L92" s="97">
        <v>51.71</v>
      </c>
      <c r="M92" s="46"/>
    </row>
    <row r="93" spans="1:13" ht="11.25" hidden="1" customHeight="1" x14ac:dyDescent="0.25">
      <c r="A93" s="44"/>
      <c r="B93" s="56" t="s">
        <v>149</v>
      </c>
      <c r="C93" s="57" t="s">
        <v>117</v>
      </c>
      <c r="D93" s="57" t="s">
        <v>118</v>
      </c>
      <c r="E93" s="58" t="s">
        <v>119</v>
      </c>
      <c r="F93" s="57" t="s">
        <v>120</v>
      </c>
      <c r="G93" s="57" t="s">
        <v>121</v>
      </c>
      <c r="H93" s="61" t="s">
        <v>122</v>
      </c>
      <c r="I93" s="61" t="s">
        <v>123</v>
      </c>
      <c r="J93" s="61" t="s">
        <v>124</v>
      </c>
      <c r="K93" s="57" t="s">
        <v>125</v>
      </c>
      <c r="L93" s="88" t="s">
        <v>126</v>
      </c>
      <c r="M93" s="44"/>
    </row>
    <row r="94" spans="1:13" ht="28.95" hidden="1" customHeight="1" x14ac:dyDescent="0.25">
      <c r="A94" s="52"/>
      <c r="B94" s="63">
        <v>36170</v>
      </c>
      <c r="C94" s="64" t="s">
        <v>127</v>
      </c>
      <c r="D94" s="64" t="s">
        <v>128</v>
      </c>
      <c r="E94" s="72" t="s">
        <v>213</v>
      </c>
      <c r="F94" s="64" t="s">
        <v>154</v>
      </c>
      <c r="G94" s="95">
        <v>1.0041</v>
      </c>
      <c r="H94" s="72"/>
      <c r="I94" s="72"/>
      <c r="J94" s="93">
        <v>51.5</v>
      </c>
      <c r="K94" s="72"/>
      <c r="L94" s="94">
        <v>51.71</v>
      </c>
      <c r="M94" s="52"/>
    </row>
    <row r="95" spans="1:13" ht="10.050000000000001" hidden="1" customHeight="1" x14ac:dyDescent="0.25">
      <c r="A95" s="44"/>
      <c r="B95" s="82"/>
      <c r="C95" s="68"/>
      <c r="D95" s="68"/>
      <c r="E95" s="68"/>
      <c r="F95" s="68"/>
      <c r="G95" s="68"/>
      <c r="H95" s="68"/>
      <c r="I95" s="68"/>
      <c r="J95" s="68"/>
      <c r="K95" s="68"/>
      <c r="L95" s="83"/>
      <c r="M95" s="44"/>
    </row>
    <row r="96" spans="1:13" ht="10.050000000000001" hidden="1" customHeight="1" x14ac:dyDescent="0.25">
      <c r="A96" s="44"/>
      <c r="B96" s="82"/>
      <c r="C96" s="68"/>
      <c r="D96" s="68"/>
      <c r="E96" s="68"/>
      <c r="F96" s="68"/>
      <c r="G96" s="68"/>
      <c r="H96" s="68"/>
      <c r="I96" s="68"/>
      <c r="J96" s="68"/>
      <c r="K96" s="68"/>
      <c r="L96" s="83"/>
      <c r="M96" s="44"/>
    </row>
    <row r="97" spans="1:13" ht="10.050000000000001" hidden="1" customHeight="1" x14ac:dyDescent="0.25">
      <c r="A97" s="44"/>
      <c r="B97" s="82"/>
      <c r="C97" s="68"/>
      <c r="D97" s="68"/>
      <c r="E97" s="68"/>
      <c r="F97" s="68"/>
      <c r="G97" s="68"/>
      <c r="H97" s="68"/>
      <c r="I97" s="68"/>
      <c r="J97" s="68"/>
      <c r="K97" s="68"/>
      <c r="L97" s="83"/>
      <c r="M97" s="44"/>
    </row>
    <row r="98" spans="1:13" ht="10.95" hidden="1" customHeight="1" x14ac:dyDescent="0.25">
      <c r="A98" s="44"/>
      <c r="B98" s="82"/>
      <c r="C98" s="68"/>
      <c r="D98" s="68"/>
      <c r="E98" s="68"/>
      <c r="F98" s="68"/>
      <c r="G98" s="68"/>
      <c r="H98" s="68"/>
      <c r="I98" s="68"/>
      <c r="J98" s="68"/>
      <c r="K98" s="68"/>
      <c r="L98" s="83"/>
      <c r="M98" s="44"/>
    </row>
    <row r="99" spans="1:13" ht="10.050000000000001" hidden="1" customHeight="1" x14ac:dyDescent="0.25">
      <c r="A99" s="44"/>
      <c r="B99" s="82"/>
      <c r="C99" s="68"/>
      <c r="D99" s="68"/>
      <c r="E99" s="68"/>
      <c r="F99" s="68"/>
      <c r="G99" s="68"/>
      <c r="H99" s="68"/>
      <c r="I99" s="68"/>
      <c r="J99" s="68"/>
      <c r="K99" s="68"/>
      <c r="L99" s="83"/>
      <c r="M99" s="44"/>
    </row>
    <row r="100" spans="1:13" ht="10.050000000000001" hidden="1" customHeight="1" x14ac:dyDescent="0.25">
      <c r="A100" s="44"/>
      <c r="B100" s="82"/>
      <c r="C100" s="68"/>
      <c r="D100" s="68"/>
      <c r="E100" s="68"/>
      <c r="F100" s="68"/>
      <c r="G100" s="68"/>
      <c r="H100" s="68"/>
      <c r="I100" s="68"/>
      <c r="J100" s="68"/>
      <c r="K100" s="68"/>
      <c r="L100" s="83"/>
      <c r="M100" s="44"/>
    </row>
    <row r="101" spans="1:13" ht="10.050000000000001" hidden="1" customHeight="1" x14ac:dyDescent="0.25">
      <c r="A101" s="44"/>
      <c r="B101" s="82"/>
      <c r="C101" s="68"/>
      <c r="D101" s="68"/>
      <c r="E101" s="68"/>
      <c r="F101" s="68"/>
      <c r="G101" s="68"/>
      <c r="H101" s="68"/>
      <c r="I101" s="68"/>
      <c r="J101" s="68"/>
      <c r="K101" s="68"/>
      <c r="L101" s="83"/>
      <c r="M101" s="44"/>
    </row>
    <row r="102" spans="1:13" ht="11.25" hidden="1" customHeight="1" x14ac:dyDescent="0.25">
      <c r="A102" s="44"/>
      <c r="B102" s="82"/>
      <c r="C102" s="68"/>
      <c r="D102" s="68"/>
      <c r="E102" s="68"/>
      <c r="F102" s="68"/>
      <c r="G102" s="68"/>
      <c r="H102" s="68"/>
      <c r="I102" s="68"/>
      <c r="J102" s="68"/>
      <c r="K102" s="68"/>
      <c r="L102" s="83"/>
      <c r="M102" s="44"/>
    </row>
    <row r="103" spans="1:13" ht="33.75" hidden="1" customHeight="1" x14ac:dyDescent="0.25">
      <c r="A103" s="52"/>
      <c r="B103" s="290" t="s">
        <v>214</v>
      </c>
      <c r="C103" s="291"/>
      <c r="D103" s="291"/>
      <c r="E103" s="291"/>
      <c r="F103" s="291"/>
      <c r="G103" s="291"/>
      <c r="H103" s="291"/>
      <c r="I103" s="291"/>
      <c r="J103" s="291"/>
      <c r="K103" s="54" t="s">
        <v>164</v>
      </c>
      <c r="L103" s="79">
        <v>19.670000000000002</v>
      </c>
      <c r="M103" s="52"/>
    </row>
    <row r="104" spans="1:13" ht="11.25" hidden="1" customHeight="1" x14ac:dyDescent="0.25">
      <c r="A104" s="44"/>
      <c r="B104" s="98" t="s">
        <v>149</v>
      </c>
      <c r="C104" s="57" t="s">
        <v>117</v>
      </c>
      <c r="D104" s="57" t="s">
        <v>118</v>
      </c>
      <c r="E104" s="58" t="s">
        <v>119</v>
      </c>
      <c r="F104" s="61" t="s">
        <v>120</v>
      </c>
      <c r="G104" s="57" t="s">
        <v>121</v>
      </c>
      <c r="H104" s="61" t="s">
        <v>122</v>
      </c>
      <c r="I104" s="61" t="s">
        <v>123</v>
      </c>
      <c r="J104" s="57" t="s">
        <v>124</v>
      </c>
      <c r="K104" s="60" t="s">
        <v>125</v>
      </c>
      <c r="L104" s="62" t="s">
        <v>126</v>
      </c>
      <c r="M104" s="44"/>
    </row>
    <row r="105" spans="1:13" ht="19.95" hidden="1" customHeight="1" x14ac:dyDescent="0.25">
      <c r="A105" s="46"/>
      <c r="B105" s="63">
        <v>92398</v>
      </c>
      <c r="C105" s="64" t="s">
        <v>157</v>
      </c>
      <c r="D105" s="64" t="s">
        <v>158</v>
      </c>
      <c r="E105" s="72" t="s">
        <v>215</v>
      </c>
      <c r="F105" s="64" t="s">
        <v>154</v>
      </c>
      <c r="G105" s="95">
        <v>1</v>
      </c>
      <c r="H105" s="71"/>
      <c r="I105" s="71"/>
      <c r="J105" s="69">
        <v>71.38</v>
      </c>
      <c r="K105" s="71"/>
      <c r="L105" s="70">
        <v>71.38</v>
      </c>
      <c r="M105" s="46"/>
    </row>
    <row r="106" spans="1:13" ht="11.25" hidden="1" customHeight="1" x14ac:dyDescent="0.25">
      <c r="A106" s="44"/>
      <c r="B106" s="63">
        <v>370</v>
      </c>
      <c r="C106" s="64" t="s">
        <v>127</v>
      </c>
      <c r="D106" s="64" t="s">
        <v>128</v>
      </c>
      <c r="E106" s="65" t="s">
        <v>216</v>
      </c>
      <c r="F106" s="64" t="s">
        <v>139</v>
      </c>
      <c r="G106" s="95">
        <v>5.6800000000000003E-2</v>
      </c>
      <c r="H106" s="68"/>
      <c r="I106" s="68"/>
      <c r="J106" s="69">
        <v>85</v>
      </c>
      <c r="K106" s="68"/>
      <c r="L106" s="70">
        <v>4.82</v>
      </c>
      <c r="M106" s="44"/>
    </row>
    <row r="107" spans="1:13" ht="11.25" hidden="1" customHeight="1" x14ac:dyDescent="0.25">
      <c r="A107" s="44"/>
      <c r="B107" s="63">
        <v>4741</v>
      </c>
      <c r="C107" s="64" t="s">
        <v>127</v>
      </c>
      <c r="D107" s="64" t="s">
        <v>128</v>
      </c>
      <c r="E107" s="65" t="s">
        <v>217</v>
      </c>
      <c r="F107" s="64" t="s">
        <v>139</v>
      </c>
      <c r="G107" s="95">
        <v>9.7999999999999997E-3</v>
      </c>
      <c r="H107" s="68"/>
      <c r="I107" s="68"/>
      <c r="J107" s="69">
        <v>240.55</v>
      </c>
      <c r="K107" s="68"/>
      <c r="L107" s="70">
        <v>2.35</v>
      </c>
      <c r="M107" s="44"/>
    </row>
    <row r="108" spans="1:13" ht="28.95" hidden="1" customHeight="1" x14ac:dyDescent="0.25">
      <c r="A108" s="52"/>
      <c r="B108" s="63">
        <v>36170</v>
      </c>
      <c r="C108" s="64" t="s">
        <v>127</v>
      </c>
      <c r="D108" s="64" t="s">
        <v>128</v>
      </c>
      <c r="E108" s="72" t="s">
        <v>218</v>
      </c>
      <c r="F108" s="64" t="s">
        <v>154</v>
      </c>
      <c r="G108" s="95">
        <v>1.0041</v>
      </c>
      <c r="H108" s="72"/>
      <c r="I108" s="72"/>
      <c r="J108" s="69">
        <v>51.5</v>
      </c>
      <c r="K108" s="72"/>
      <c r="L108" s="99"/>
      <c r="M108" s="52"/>
    </row>
    <row r="109" spans="1:13" ht="11.25" hidden="1" customHeight="1" x14ac:dyDescent="0.25">
      <c r="A109" s="44"/>
      <c r="B109" s="63">
        <v>88260</v>
      </c>
      <c r="C109" s="64" t="s">
        <v>157</v>
      </c>
      <c r="D109" s="64" t="s">
        <v>158</v>
      </c>
      <c r="E109" s="65" t="s">
        <v>219</v>
      </c>
      <c r="F109" s="64" t="s">
        <v>160</v>
      </c>
      <c r="G109" s="95">
        <v>0.26319999999999999</v>
      </c>
      <c r="H109" s="68"/>
      <c r="I109" s="68"/>
      <c r="J109" s="69">
        <v>25.78</v>
      </c>
      <c r="K109" s="68"/>
      <c r="L109" s="70">
        <v>6.78</v>
      </c>
      <c r="M109" s="44"/>
    </row>
    <row r="110" spans="1:13" ht="11.25" hidden="1" customHeight="1" x14ac:dyDescent="0.25">
      <c r="A110" s="44"/>
      <c r="B110" s="63">
        <v>88316</v>
      </c>
      <c r="C110" s="64" t="s">
        <v>157</v>
      </c>
      <c r="D110" s="64" t="s">
        <v>158</v>
      </c>
      <c r="E110" s="65" t="s">
        <v>161</v>
      </c>
      <c r="F110" s="64" t="s">
        <v>160</v>
      </c>
      <c r="G110" s="95">
        <v>0.26319999999999999</v>
      </c>
      <c r="H110" s="68"/>
      <c r="I110" s="68"/>
      <c r="J110" s="69">
        <v>20.64</v>
      </c>
      <c r="K110" s="68"/>
      <c r="L110" s="70">
        <v>5.43</v>
      </c>
      <c r="M110" s="44"/>
    </row>
    <row r="111" spans="1:13" ht="19.05" hidden="1" customHeight="1" x14ac:dyDescent="0.25">
      <c r="A111" s="46"/>
      <c r="B111" s="63">
        <v>91277</v>
      </c>
      <c r="C111" s="64" t="s">
        <v>157</v>
      </c>
      <c r="D111" s="64" t="s">
        <v>158</v>
      </c>
      <c r="E111" s="72" t="s">
        <v>220</v>
      </c>
      <c r="F111" s="100" t="s">
        <v>208</v>
      </c>
      <c r="G111" s="95">
        <v>5.4999999999999997E-3</v>
      </c>
      <c r="H111" s="71"/>
      <c r="I111" s="71"/>
      <c r="J111" s="69">
        <v>9.15</v>
      </c>
      <c r="K111" s="71"/>
      <c r="L111" s="70">
        <v>0.05</v>
      </c>
      <c r="M111" s="46"/>
    </row>
    <row r="112" spans="1:13" ht="19.95" hidden="1" customHeight="1" x14ac:dyDescent="0.25">
      <c r="A112" s="46"/>
      <c r="B112" s="63">
        <v>91278</v>
      </c>
      <c r="C112" s="64" t="s">
        <v>157</v>
      </c>
      <c r="D112" s="64" t="s">
        <v>158</v>
      </c>
      <c r="E112" s="72" t="s">
        <v>221</v>
      </c>
      <c r="F112" s="100" t="s">
        <v>222</v>
      </c>
      <c r="G112" s="95">
        <v>0.12609999999999999</v>
      </c>
      <c r="H112" s="71"/>
      <c r="I112" s="71"/>
      <c r="J112" s="69">
        <v>0.64</v>
      </c>
      <c r="K112" s="71"/>
      <c r="L112" s="70">
        <v>0.08</v>
      </c>
      <c r="M112" s="46"/>
    </row>
    <row r="113" spans="1:13" ht="28.95" hidden="1" customHeight="1" x14ac:dyDescent="0.25">
      <c r="A113" s="52"/>
      <c r="B113" s="63">
        <v>91283</v>
      </c>
      <c r="C113" s="64" t="s">
        <v>157</v>
      </c>
      <c r="D113" s="64" t="s">
        <v>158</v>
      </c>
      <c r="E113" s="65" t="s">
        <v>223</v>
      </c>
      <c r="F113" s="100" t="s">
        <v>208</v>
      </c>
      <c r="G113" s="95">
        <v>3.8E-3</v>
      </c>
      <c r="H113" s="72"/>
      <c r="I113" s="72"/>
      <c r="J113" s="69">
        <v>10.119999999999999</v>
      </c>
      <c r="K113" s="72"/>
      <c r="L113" s="70">
        <v>0.03</v>
      </c>
      <c r="M113" s="52"/>
    </row>
    <row r="114" spans="1:13" ht="28.95" hidden="1" customHeight="1" x14ac:dyDescent="0.25">
      <c r="A114" s="52"/>
      <c r="B114" s="63">
        <v>91285</v>
      </c>
      <c r="C114" s="64" t="s">
        <v>157</v>
      </c>
      <c r="D114" s="64" t="s">
        <v>158</v>
      </c>
      <c r="E114" s="72" t="s">
        <v>224</v>
      </c>
      <c r="F114" s="100" t="s">
        <v>222</v>
      </c>
      <c r="G114" s="95">
        <v>0.1278</v>
      </c>
      <c r="H114" s="72"/>
      <c r="I114" s="72"/>
      <c r="J114" s="69">
        <v>1.08</v>
      </c>
      <c r="K114" s="72"/>
      <c r="L114" s="70">
        <v>0.13</v>
      </c>
      <c r="M114" s="52"/>
    </row>
    <row r="115" spans="1:13" ht="10.050000000000001" hidden="1" customHeight="1" x14ac:dyDescent="0.25">
      <c r="A115" s="44"/>
      <c r="B115" s="76"/>
      <c r="C115" s="77"/>
      <c r="D115" s="77"/>
      <c r="E115" s="77"/>
      <c r="F115" s="77"/>
      <c r="G115" s="77"/>
      <c r="H115" s="77"/>
      <c r="I115" s="77"/>
      <c r="J115" s="77"/>
      <c r="K115" s="77"/>
      <c r="L115" s="78"/>
      <c r="M115" s="44"/>
    </row>
    <row r="116" spans="1:13" ht="22.5" hidden="1" customHeight="1" x14ac:dyDescent="0.25">
      <c r="A116" s="46"/>
      <c r="B116" s="290" t="s">
        <v>225</v>
      </c>
      <c r="C116" s="291"/>
      <c r="D116" s="291"/>
      <c r="E116" s="291"/>
      <c r="F116" s="291"/>
      <c r="G116" s="291"/>
      <c r="H116" s="291"/>
      <c r="I116" s="291"/>
      <c r="J116" s="291"/>
      <c r="K116" s="101" t="s">
        <v>148</v>
      </c>
      <c r="L116" s="79">
        <v>200.6</v>
      </c>
      <c r="M116" s="46"/>
    </row>
    <row r="117" spans="1:13" ht="11.25" hidden="1" customHeight="1" x14ac:dyDescent="0.25">
      <c r="A117" s="44"/>
      <c r="B117" s="98" t="s">
        <v>149</v>
      </c>
      <c r="C117" s="57" t="s">
        <v>117</v>
      </c>
      <c r="D117" s="57" t="s">
        <v>118</v>
      </c>
      <c r="E117" s="58" t="s">
        <v>119</v>
      </c>
      <c r="F117" s="61" t="s">
        <v>120</v>
      </c>
      <c r="G117" s="57" t="s">
        <v>121</v>
      </c>
      <c r="H117" s="61" t="s">
        <v>122</v>
      </c>
      <c r="I117" s="61" t="s">
        <v>123</v>
      </c>
      <c r="J117" s="57" t="s">
        <v>124</v>
      </c>
      <c r="K117" s="60" t="s">
        <v>125</v>
      </c>
      <c r="L117" s="62" t="s">
        <v>126</v>
      </c>
      <c r="M117" s="44"/>
    </row>
    <row r="118" spans="1:13" ht="11.25" hidden="1" customHeight="1" x14ac:dyDescent="0.25">
      <c r="A118" s="44"/>
      <c r="B118" s="102" t="s">
        <v>362</v>
      </c>
      <c r="C118" s="64" t="s">
        <v>179</v>
      </c>
      <c r="D118" s="64" t="s">
        <v>180</v>
      </c>
      <c r="E118" s="65" t="s">
        <v>363</v>
      </c>
      <c r="F118" s="100" t="s">
        <v>181</v>
      </c>
      <c r="G118" s="95">
        <v>1</v>
      </c>
      <c r="H118" s="68"/>
      <c r="I118" s="68"/>
      <c r="J118" s="69">
        <v>35.200000000000003</v>
      </c>
      <c r="K118" s="68"/>
      <c r="L118" s="70">
        <v>35.200000000000003</v>
      </c>
      <c r="M118" s="44"/>
    </row>
    <row r="119" spans="1:13" ht="11.25" hidden="1" customHeight="1" x14ac:dyDescent="0.25">
      <c r="A119" s="44"/>
      <c r="B119" s="102" t="s">
        <v>226</v>
      </c>
      <c r="C119" s="64" t="s">
        <v>179</v>
      </c>
      <c r="D119" s="64" t="s">
        <v>180</v>
      </c>
      <c r="E119" s="65" t="s">
        <v>227</v>
      </c>
      <c r="F119" s="100" t="s">
        <v>181</v>
      </c>
      <c r="G119" s="95">
        <v>1</v>
      </c>
      <c r="H119" s="68"/>
      <c r="I119" s="68"/>
      <c r="J119" s="69">
        <v>165.4</v>
      </c>
      <c r="K119" s="68"/>
      <c r="L119" s="70">
        <v>165.4</v>
      </c>
      <c r="M119" s="44"/>
    </row>
    <row r="120" spans="1:13" ht="10.95" hidden="1" customHeight="1" x14ac:dyDescent="0.25">
      <c r="A120" s="44"/>
      <c r="B120" s="82"/>
      <c r="C120" s="68"/>
      <c r="D120" s="68"/>
      <c r="E120" s="68"/>
      <c r="F120" s="68"/>
      <c r="G120" s="68"/>
      <c r="H120" s="68"/>
      <c r="I120" s="68"/>
      <c r="J120" s="68"/>
      <c r="K120" s="68"/>
      <c r="L120" s="83"/>
      <c r="M120" s="44"/>
    </row>
    <row r="121" spans="1:13" ht="10.050000000000001" hidden="1" customHeight="1" x14ac:dyDescent="0.25">
      <c r="A121" s="44"/>
      <c r="B121" s="82"/>
      <c r="C121" s="68"/>
      <c r="D121" s="68"/>
      <c r="E121" s="68"/>
      <c r="F121" s="68"/>
      <c r="G121" s="68"/>
      <c r="H121" s="68"/>
      <c r="I121" s="68"/>
      <c r="J121" s="68"/>
      <c r="K121" s="68"/>
      <c r="L121" s="83"/>
      <c r="M121" s="44"/>
    </row>
    <row r="122" spans="1:13" ht="10.050000000000001" hidden="1" customHeight="1" x14ac:dyDescent="0.25">
      <c r="A122" s="44"/>
      <c r="B122" s="76"/>
      <c r="C122" s="77"/>
      <c r="D122" s="77"/>
      <c r="E122" s="77"/>
      <c r="F122" s="77"/>
      <c r="G122" s="77"/>
      <c r="H122" s="77"/>
      <c r="I122" s="77"/>
      <c r="J122" s="77"/>
      <c r="K122" s="77"/>
      <c r="L122" s="78"/>
      <c r="M122" s="44"/>
    </row>
    <row r="123" spans="1:13" ht="22.5" hidden="1" customHeight="1" x14ac:dyDescent="0.25">
      <c r="A123" s="46"/>
      <c r="B123" s="292" t="s">
        <v>364</v>
      </c>
      <c r="C123" s="291"/>
      <c r="D123" s="291"/>
      <c r="E123" s="291"/>
      <c r="F123" s="291"/>
      <c r="G123" s="291"/>
      <c r="H123" s="291"/>
      <c r="I123" s="291"/>
      <c r="J123" s="291"/>
      <c r="K123" s="54" t="s">
        <v>228</v>
      </c>
      <c r="L123" s="79">
        <v>18.149999999999999</v>
      </c>
      <c r="M123" s="46"/>
    </row>
    <row r="124" spans="1:13" ht="11.25" hidden="1" customHeight="1" x14ac:dyDescent="0.25">
      <c r="A124" s="44"/>
      <c r="B124" s="98" t="s">
        <v>149</v>
      </c>
      <c r="C124" s="57" t="s">
        <v>117</v>
      </c>
      <c r="D124" s="57" t="s">
        <v>118</v>
      </c>
      <c r="E124" s="58" t="s">
        <v>119</v>
      </c>
      <c r="F124" s="61" t="s">
        <v>120</v>
      </c>
      <c r="G124" s="57" t="s">
        <v>121</v>
      </c>
      <c r="H124" s="61" t="s">
        <v>122</v>
      </c>
      <c r="I124" s="61" t="s">
        <v>123</v>
      </c>
      <c r="J124" s="57" t="s">
        <v>124</v>
      </c>
      <c r="K124" s="60" t="s">
        <v>125</v>
      </c>
      <c r="L124" s="62" t="s">
        <v>126</v>
      </c>
      <c r="M124" s="44"/>
    </row>
    <row r="125" spans="1:13" ht="11.25" hidden="1" customHeight="1" x14ac:dyDescent="0.25">
      <c r="A125" s="44"/>
      <c r="B125" s="63">
        <v>88267</v>
      </c>
      <c r="C125" s="64" t="s">
        <v>157</v>
      </c>
      <c r="D125" s="64" t="s">
        <v>158</v>
      </c>
      <c r="E125" s="65" t="s">
        <v>229</v>
      </c>
      <c r="F125" s="64" t="s">
        <v>160</v>
      </c>
      <c r="G125" s="95">
        <v>0.1</v>
      </c>
      <c r="H125" s="68"/>
      <c r="I125" s="68"/>
      <c r="J125" s="69">
        <v>25.23</v>
      </c>
      <c r="K125" s="68"/>
      <c r="L125" s="70">
        <v>2.52</v>
      </c>
      <c r="M125" s="44"/>
    </row>
    <row r="126" spans="1:13" ht="11.25" hidden="1" customHeight="1" x14ac:dyDescent="0.25">
      <c r="A126" s="44"/>
      <c r="B126" s="63">
        <v>9867</v>
      </c>
      <c r="C126" s="64" t="s">
        <v>127</v>
      </c>
      <c r="D126" s="64" t="s">
        <v>128</v>
      </c>
      <c r="E126" s="65" t="s">
        <v>230</v>
      </c>
      <c r="F126" s="64" t="s">
        <v>151</v>
      </c>
      <c r="G126" s="95">
        <v>1</v>
      </c>
      <c r="H126" s="68"/>
      <c r="I126" s="68"/>
      <c r="J126" s="69">
        <v>3.28</v>
      </c>
      <c r="K126" s="68"/>
      <c r="L126" s="70">
        <v>3.28</v>
      </c>
      <c r="M126" s="44"/>
    </row>
    <row r="127" spans="1:13" ht="19.95" hidden="1" customHeight="1" x14ac:dyDescent="0.25">
      <c r="A127" s="46"/>
      <c r="B127" s="103" t="s">
        <v>231</v>
      </c>
      <c r="C127" s="64" t="s">
        <v>232</v>
      </c>
      <c r="D127" s="64" t="s">
        <v>233</v>
      </c>
      <c r="E127" s="72" t="s">
        <v>234</v>
      </c>
      <c r="F127" s="64" t="s">
        <v>130</v>
      </c>
      <c r="G127" s="95">
        <v>0.1</v>
      </c>
      <c r="H127" s="71"/>
      <c r="I127" s="71"/>
      <c r="J127" s="69">
        <v>58.71</v>
      </c>
      <c r="K127" s="71"/>
      <c r="L127" s="70">
        <v>5.87</v>
      </c>
      <c r="M127" s="46"/>
    </row>
    <row r="128" spans="1:13" ht="11.25" hidden="1" customHeight="1" x14ac:dyDescent="0.25">
      <c r="A128" s="44"/>
      <c r="B128" s="63">
        <v>3859</v>
      </c>
      <c r="C128" s="64" t="s">
        <v>127</v>
      </c>
      <c r="D128" s="64" t="s">
        <v>128</v>
      </c>
      <c r="E128" s="65" t="s">
        <v>235</v>
      </c>
      <c r="F128" s="64" t="s">
        <v>130</v>
      </c>
      <c r="G128" s="95">
        <v>2</v>
      </c>
      <c r="H128" s="68"/>
      <c r="I128" s="68"/>
      <c r="J128" s="69">
        <v>1.18</v>
      </c>
      <c r="K128" s="68"/>
      <c r="L128" s="70">
        <v>2.36</v>
      </c>
      <c r="M128" s="44"/>
    </row>
    <row r="129" spans="1:13" ht="11.25" hidden="1" customHeight="1" x14ac:dyDescent="0.25">
      <c r="A129" s="44"/>
      <c r="B129" s="63">
        <v>88316</v>
      </c>
      <c r="C129" s="64" t="s">
        <v>157</v>
      </c>
      <c r="D129" s="64" t="s">
        <v>158</v>
      </c>
      <c r="E129" s="65" t="s">
        <v>161</v>
      </c>
      <c r="F129" s="64" t="s">
        <v>160</v>
      </c>
      <c r="G129" s="95">
        <v>0.2</v>
      </c>
      <c r="H129" s="68"/>
      <c r="I129" s="68"/>
      <c r="J129" s="69">
        <v>20.64</v>
      </c>
      <c r="K129" s="68"/>
      <c r="L129" s="70">
        <v>4.12</v>
      </c>
      <c r="M129" s="44"/>
    </row>
    <row r="130" spans="1:13" ht="10.050000000000001" hidden="1" customHeight="1" x14ac:dyDescent="0.25">
      <c r="A130" s="44"/>
      <c r="B130" s="82"/>
      <c r="C130" s="68"/>
      <c r="D130" s="68"/>
      <c r="E130" s="68"/>
      <c r="F130" s="68"/>
      <c r="G130" s="68"/>
      <c r="H130" s="68"/>
      <c r="I130" s="68"/>
      <c r="J130" s="68"/>
      <c r="K130" s="68"/>
      <c r="L130" s="83"/>
      <c r="M130" s="44"/>
    </row>
    <row r="131" spans="1:13" ht="11.25" hidden="1" customHeight="1" x14ac:dyDescent="0.25">
      <c r="A131" s="44"/>
      <c r="B131" s="82"/>
      <c r="C131" s="68"/>
      <c r="D131" s="68"/>
      <c r="E131" s="68"/>
      <c r="F131" s="68"/>
      <c r="G131" s="68"/>
      <c r="H131" s="68"/>
      <c r="I131" s="68"/>
      <c r="J131" s="68"/>
      <c r="K131" s="68"/>
      <c r="L131" s="83"/>
      <c r="M131" s="44"/>
    </row>
    <row r="132" spans="1:13" hidden="1" x14ac:dyDescent="0.25"/>
  </sheetData>
  <mergeCells count="18">
    <mergeCell ref="H44:K44"/>
    <mergeCell ref="H46:K46"/>
    <mergeCell ref="B50:I50"/>
    <mergeCell ref="B64:I64"/>
    <mergeCell ref="B1:L1"/>
    <mergeCell ref="B2:I2"/>
    <mergeCell ref="B12:I12"/>
    <mergeCell ref="B16:I16"/>
    <mergeCell ref="B20:I20"/>
    <mergeCell ref="B30:I30"/>
    <mergeCell ref="B103:J103"/>
    <mergeCell ref="B116:J116"/>
    <mergeCell ref="B123:J123"/>
    <mergeCell ref="G71:K71"/>
    <mergeCell ref="G73:K73"/>
    <mergeCell ref="B76:I76"/>
    <mergeCell ref="B81:I81"/>
    <mergeCell ref="B92:I92"/>
  </mergeCells>
  <pageMargins left="0.51181102362204722" right="0.51181102362204722" top="0.78740157480314965" bottom="0.78740157480314965" header="0.31496062992125984" footer="0.31496062992125984"/>
  <pageSetup paperSize="9" scale="46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ECD06-749A-4763-BAFE-FADE2E93109C}">
  <dimension ref="A1:J1063"/>
  <sheetViews>
    <sheetView view="pageBreakPreview" topLeftCell="A181" zoomScale="85" zoomScaleNormal="100" zoomScaleSheetLayoutView="85" workbookViewId="0">
      <selection activeCell="A20" sqref="A20:G20"/>
    </sheetView>
  </sheetViews>
  <sheetFormatPr defaultRowHeight="13.2" x14ac:dyDescent="0.25"/>
  <cols>
    <col min="1" max="1" width="11.109375" style="163" bestFit="1" customWidth="1"/>
    <col min="2" max="2" width="13.33203125" style="241" bestFit="1" customWidth="1"/>
    <col min="3" max="3" width="11.109375" style="163" bestFit="1" customWidth="1"/>
    <col min="4" max="4" width="66.6640625" style="163" bestFit="1" customWidth="1"/>
    <col min="5" max="5" width="16.6640625" style="163" bestFit="1" customWidth="1"/>
    <col min="6" max="9" width="13.33203125" style="163" bestFit="1" customWidth="1"/>
    <col min="10" max="11" width="15.5546875" style="163" bestFit="1" customWidth="1"/>
    <col min="12" max="16384" width="8.88671875" style="163"/>
  </cols>
  <sheetData>
    <row r="1" spans="1:10" ht="13.8" x14ac:dyDescent="0.25">
      <c r="A1" s="162"/>
      <c r="B1" s="234"/>
      <c r="C1" s="318" t="s">
        <v>365</v>
      </c>
      <c r="D1" s="318"/>
      <c r="E1" s="318" t="s">
        <v>366</v>
      </c>
      <c r="F1" s="318"/>
      <c r="G1" s="318" t="s">
        <v>367</v>
      </c>
      <c r="H1" s="318"/>
      <c r="I1" s="318"/>
      <c r="J1" s="318"/>
    </row>
    <row r="2" spans="1:10" ht="79.95" customHeight="1" x14ac:dyDescent="0.25">
      <c r="A2" s="164"/>
      <c r="B2" s="235"/>
      <c r="C2" s="319" t="s">
        <v>368</v>
      </c>
      <c r="D2" s="319"/>
      <c r="E2" s="319"/>
      <c r="F2" s="319"/>
      <c r="G2" s="319" t="s">
        <v>369</v>
      </c>
      <c r="H2" s="319"/>
      <c r="I2" s="319"/>
      <c r="J2" s="319"/>
    </row>
    <row r="3" spans="1:10" x14ac:dyDescent="0.25">
      <c r="A3" s="315" t="s">
        <v>365</v>
      </c>
      <c r="B3" s="316"/>
      <c r="C3" s="317"/>
      <c r="D3" s="317"/>
      <c r="E3" s="317"/>
      <c r="F3" s="317"/>
      <c r="G3" s="317"/>
      <c r="H3" s="317"/>
      <c r="I3" s="317"/>
      <c r="J3" s="317"/>
    </row>
    <row r="4" spans="1:10" ht="30" customHeight="1" x14ac:dyDescent="0.25">
      <c r="A4" s="315" t="s">
        <v>370</v>
      </c>
      <c r="B4" s="316"/>
      <c r="C4" s="317"/>
      <c r="D4" s="317"/>
      <c r="E4" s="317"/>
      <c r="F4" s="317"/>
      <c r="G4" s="317"/>
      <c r="H4" s="317"/>
      <c r="I4" s="317"/>
      <c r="J4" s="317"/>
    </row>
    <row r="5" spans="1:10" ht="18" customHeight="1" x14ac:dyDescent="0.25">
      <c r="A5" s="165"/>
      <c r="B5" s="236" t="s">
        <v>371</v>
      </c>
      <c r="C5" s="165" t="s">
        <v>372</v>
      </c>
      <c r="D5" s="165" t="s">
        <v>373</v>
      </c>
      <c r="E5" s="304" t="s">
        <v>374</v>
      </c>
      <c r="F5" s="304"/>
      <c r="G5" s="167" t="s">
        <v>375</v>
      </c>
      <c r="H5" s="166" t="s">
        <v>376</v>
      </c>
      <c r="I5" s="166" t="s">
        <v>377</v>
      </c>
      <c r="J5" s="166" t="s">
        <v>378</v>
      </c>
    </row>
    <row r="6" spans="1:10" ht="25.95" customHeight="1" x14ac:dyDescent="0.25">
      <c r="A6" s="168" t="s">
        <v>379</v>
      </c>
      <c r="B6" s="237" t="s">
        <v>428</v>
      </c>
      <c r="C6" s="168" t="s">
        <v>429</v>
      </c>
      <c r="D6" s="168" t="s">
        <v>430</v>
      </c>
      <c r="E6" s="305" t="s">
        <v>431</v>
      </c>
      <c r="F6" s="305"/>
      <c r="G6" s="169" t="s">
        <v>432</v>
      </c>
      <c r="H6" s="170">
        <v>1</v>
      </c>
      <c r="I6" s="171">
        <f>J6</f>
        <v>1816.1238996596326</v>
      </c>
      <c r="J6" s="171">
        <f>SUM(J7:J13)</f>
        <v>1816.1238996596326</v>
      </c>
    </row>
    <row r="7" spans="1:10" ht="24" customHeight="1" x14ac:dyDescent="0.25">
      <c r="A7" s="172" t="s">
        <v>384</v>
      </c>
      <c r="B7" s="233">
        <v>88262</v>
      </c>
      <c r="C7" s="172" t="s">
        <v>380</v>
      </c>
      <c r="D7" s="172" t="s">
        <v>433</v>
      </c>
      <c r="E7" s="306" t="s">
        <v>386</v>
      </c>
      <c r="F7" s="306"/>
      <c r="G7" s="174" t="s">
        <v>387</v>
      </c>
      <c r="H7" s="175">
        <v>6</v>
      </c>
      <c r="I7" s="176">
        <v>24.42</v>
      </c>
      <c r="J7" s="176">
        <f>I7*H7</f>
        <v>146.52000000000001</v>
      </c>
    </row>
    <row r="8" spans="1:10" ht="24" customHeight="1" x14ac:dyDescent="0.25">
      <c r="A8" s="172" t="s">
        <v>384</v>
      </c>
      <c r="B8" s="233">
        <v>88316</v>
      </c>
      <c r="C8" s="172" t="s">
        <v>380</v>
      </c>
      <c r="D8" s="172" t="s">
        <v>389</v>
      </c>
      <c r="E8" s="306" t="s">
        <v>386</v>
      </c>
      <c r="F8" s="306"/>
      <c r="G8" s="174" t="s">
        <v>387</v>
      </c>
      <c r="H8" s="175">
        <v>12</v>
      </c>
      <c r="I8" s="176">
        <v>19.41</v>
      </c>
      <c r="J8" s="176">
        <f t="shared" ref="J8:J13" si="0">I8*H8</f>
        <v>232.92000000000002</v>
      </c>
    </row>
    <row r="9" spans="1:10" ht="39" customHeight="1" x14ac:dyDescent="0.25">
      <c r="A9" s="172" t="s">
        <v>384</v>
      </c>
      <c r="B9" s="233">
        <v>94962</v>
      </c>
      <c r="C9" s="172" t="s">
        <v>380</v>
      </c>
      <c r="D9" s="172" t="s">
        <v>434</v>
      </c>
      <c r="E9" s="306" t="s">
        <v>435</v>
      </c>
      <c r="F9" s="306"/>
      <c r="G9" s="174" t="s">
        <v>401</v>
      </c>
      <c r="H9" s="175">
        <v>0.06</v>
      </c>
      <c r="I9" s="176">
        <v>436.9</v>
      </c>
      <c r="J9" s="176">
        <f t="shared" si="0"/>
        <v>26.213999999999999</v>
      </c>
    </row>
    <row r="10" spans="1:10" ht="39" customHeight="1" x14ac:dyDescent="0.25">
      <c r="A10" s="177" t="s">
        <v>394</v>
      </c>
      <c r="B10" s="238">
        <v>4417</v>
      </c>
      <c r="C10" s="177" t="s">
        <v>380</v>
      </c>
      <c r="D10" s="177" t="s">
        <v>436</v>
      </c>
      <c r="E10" s="307" t="s">
        <v>396</v>
      </c>
      <c r="F10" s="307"/>
      <c r="G10" s="178" t="s">
        <v>397</v>
      </c>
      <c r="H10" s="179">
        <v>6</v>
      </c>
      <c r="I10" s="180">
        <v>3.51</v>
      </c>
      <c r="J10" s="180">
        <f t="shared" si="0"/>
        <v>21.06</v>
      </c>
    </row>
    <row r="11" spans="1:10" ht="25.95" customHeight="1" x14ac:dyDescent="0.25">
      <c r="A11" s="177" t="s">
        <v>394</v>
      </c>
      <c r="B11" s="238">
        <v>4491</v>
      </c>
      <c r="C11" s="177" t="s">
        <v>380</v>
      </c>
      <c r="D11" s="177" t="s">
        <v>437</v>
      </c>
      <c r="E11" s="307" t="s">
        <v>396</v>
      </c>
      <c r="F11" s="307"/>
      <c r="G11" s="178" t="s">
        <v>397</v>
      </c>
      <c r="H11" s="179">
        <v>24</v>
      </c>
      <c r="I11" s="180">
        <v>8.0299999999999994</v>
      </c>
      <c r="J11" s="180">
        <f t="shared" si="0"/>
        <v>192.71999999999997</v>
      </c>
    </row>
    <row r="12" spans="1:10" ht="39" customHeight="1" x14ac:dyDescent="0.25">
      <c r="A12" s="177" t="s">
        <v>394</v>
      </c>
      <c r="B12" s="238">
        <v>4813</v>
      </c>
      <c r="C12" s="177" t="s">
        <v>380</v>
      </c>
      <c r="D12" s="177" t="s">
        <v>438</v>
      </c>
      <c r="E12" s="307" t="s">
        <v>396</v>
      </c>
      <c r="F12" s="307"/>
      <c r="G12" s="178" t="s">
        <v>383</v>
      </c>
      <c r="H12" s="179">
        <v>6</v>
      </c>
      <c r="I12" s="180">
        <v>197.64321660993875</v>
      </c>
      <c r="J12" s="180">
        <f t="shared" si="0"/>
        <v>1185.8592996596326</v>
      </c>
    </row>
    <row r="13" spans="1:10" ht="25.95" customHeight="1" thickBot="1" x14ac:dyDescent="0.3">
      <c r="A13" s="177" t="s">
        <v>394</v>
      </c>
      <c r="B13" s="238">
        <v>5075</v>
      </c>
      <c r="C13" s="177" t="s">
        <v>380</v>
      </c>
      <c r="D13" s="177" t="s">
        <v>439</v>
      </c>
      <c r="E13" s="307" t="s">
        <v>396</v>
      </c>
      <c r="F13" s="307"/>
      <c r="G13" s="178" t="s">
        <v>440</v>
      </c>
      <c r="H13" s="179">
        <v>0.66</v>
      </c>
      <c r="I13" s="180">
        <v>16.41</v>
      </c>
      <c r="J13" s="180">
        <f t="shared" si="0"/>
        <v>10.8306</v>
      </c>
    </row>
    <row r="14" spans="1:10" ht="1.05" customHeight="1" thickTop="1" x14ac:dyDescent="0.25">
      <c r="A14" s="181"/>
      <c r="B14" s="239"/>
      <c r="C14" s="181"/>
      <c r="D14" s="181"/>
      <c r="E14" s="181"/>
      <c r="F14" s="181"/>
      <c r="G14" s="181"/>
      <c r="H14" s="181"/>
      <c r="I14" s="181"/>
      <c r="J14" s="181"/>
    </row>
    <row r="15" spans="1:10" ht="18" customHeight="1" x14ac:dyDescent="0.25">
      <c r="A15" s="165"/>
      <c r="B15" s="236" t="s">
        <v>371</v>
      </c>
      <c r="C15" s="165" t="s">
        <v>372</v>
      </c>
      <c r="D15" s="165" t="s">
        <v>373</v>
      </c>
      <c r="E15" s="304" t="s">
        <v>374</v>
      </c>
      <c r="F15" s="304"/>
      <c r="G15" s="167" t="s">
        <v>375</v>
      </c>
      <c r="H15" s="166" t="s">
        <v>376</v>
      </c>
      <c r="I15" s="166" t="s">
        <v>377</v>
      </c>
      <c r="J15" s="166" t="s">
        <v>378</v>
      </c>
    </row>
    <row r="16" spans="1:10" ht="39" customHeight="1" x14ac:dyDescent="0.25">
      <c r="A16" s="168" t="s">
        <v>379</v>
      </c>
      <c r="B16" s="237" t="s">
        <v>441</v>
      </c>
      <c r="C16" s="168" t="s">
        <v>429</v>
      </c>
      <c r="D16" s="168" t="s">
        <v>442</v>
      </c>
      <c r="E16" s="305" t="s">
        <v>382</v>
      </c>
      <c r="F16" s="305"/>
      <c r="G16" s="169" t="s">
        <v>383</v>
      </c>
      <c r="H16" s="170">
        <v>1</v>
      </c>
      <c r="I16" s="171">
        <f>J16</f>
        <v>2475.3300000000004</v>
      </c>
      <c r="J16" s="171">
        <f>SUM(J18:J28)</f>
        <v>2475.3300000000004</v>
      </c>
    </row>
    <row r="17" spans="1:10" ht="39" customHeight="1" x14ac:dyDescent="0.25">
      <c r="A17" s="168"/>
      <c r="B17" s="237"/>
      <c r="C17" s="168"/>
      <c r="D17" s="168"/>
      <c r="E17" s="168"/>
      <c r="F17" s="168"/>
      <c r="G17" s="169"/>
      <c r="H17" s="170"/>
      <c r="I17" s="171" t="s">
        <v>785</v>
      </c>
      <c r="J17" s="171">
        <f>J16/7000</f>
        <v>0.3536185714285715</v>
      </c>
    </row>
    <row r="18" spans="1:10" ht="24" customHeight="1" x14ac:dyDescent="0.25">
      <c r="A18" s="172" t="s">
        <v>384</v>
      </c>
      <c r="B18" s="233">
        <v>90781</v>
      </c>
      <c r="C18" s="172" t="s">
        <v>380</v>
      </c>
      <c r="D18" s="172" t="s">
        <v>443</v>
      </c>
      <c r="E18" s="306" t="s">
        <v>386</v>
      </c>
      <c r="F18" s="306"/>
      <c r="G18" s="174" t="s">
        <v>387</v>
      </c>
      <c r="H18" s="175">
        <v>8</v>
      </c>
      <c r="I18" s="176">
        <v>36.19</v>
      </c>
      <c r="J18" s="176">
        <f>I18*H18</f>
        <v>289.52</v>
      </c>
    </row>
    <row r="19" spans="1:10" ht="24" customHeight="1" x14ac:dyDescent="0.25">
      <c r="A19" s="172" t="s">
        <v>384</v>
      </c>
      <c r="B19" s="233">
        <v>88253</v>
      </c>
      <c r="C19" s="172" t="s">
        <v>380</v>
      </c>
      <c r="D19" s="172" t="s">
        <v>385</v>
      </c>
      <c r="E19" s="306" t="s">
        <v>386</v>
      </c>
      <c r="F19" s="306"/>
      <c r="G19" s="174" t="s">
        <v>387</v>
      </c>
      <c r="H19" s="175">
        <v>8</v>
      </c>
      <c r="I19" s="176">
        <v>17.21</v>
      </c>
      <c r="J19" s="176">
        <f t="shared" ref="J19:J28" si="1">I19*H19</f>
        <v>137.68</v>
      </c>
    </row>
    <row r="20" spans="1:10" ht="24" customHeight="1" x14ac:dyDescent="0.25">
      <c r="A20" s="172" t="s">
        <v>384</v>
      </c>
      <c r="B20" s="233">
        <v>90775</v>
      </c>
      <c r="C20" s="172" t="s">
        <v>380</v>
      </c>
      <c r="D20" s="172" t="s">
        <v>444</v>
      </c>
      <c r="E20" s="306" t="s">
        <v>386</v>
      </c>
      <c r="F20" s="306"/>
      <c r="G20" s="174" t="s">
        <v>387</v>
      </c>
      <c r="H20" s="175">
        <v>8</v>
      </c>
      <c r="I20" s="176">
        <v>26.63</v>
      </c>
      <c r="J20" s="176">
        <f t="shared" si="1"/>
        <v>213.04</v>
      </c>
    </row>
    <row r="21" spans="1:10" ht="25.95" customHeight="1" x14ac:dyDescent="0.25">
      <c r="A21" s="172" t="s">
        <v>384</v>
      </c>
      <c r="B21" s="233">
        <v>88321</v>
      </c>
      <c r="C21" s="172" t="s">
        <v>380</v>
      </c>
      <c r="D21" s="172" t="s">
        <v>445</v>
      </c>
      <c r="E21" s="306" t="s">
        <v>386</v>
      </c>
      <c r="F21" s="306"/>
      <c r="G21" s="174" t="s">
        <v>387</v>
      </c>
      <c r="H21" s="175">
        <v>8</v>
      </c>
      <c r="I21" s="176">
        <v>21.2</v>
      </c>
      <c r="J21" s="176">
        <f t="shared" si="1"/>
        <v>169.6</v>
      </c>
    </row>
    <row r="22" spans="1:10" ht="25.95" customHeight="1" x14ac:dyDescent="0.25">
      <c r="A22" s="177" t="s">
        <v>394</v>
      </c>
      <c r="B22" s="238" t="s">
        <v>446</v>
      </c>
      <c r="C22" s="177" t="s">
        <v>429</v>
      </c>
      <c r="D22" s="177" t="s">
        <v>447</v>
      </c>
      <c r="E22" s="307" t="s">
        <v>448</v>
      </c>
      <c r="F22" s="307"/>
      <c r="G22" s="178" t="s">
        <v>387</v>
      </c>
      <c r="H22" s="179">
        <v>8</v>
      </c>
      <c r="I22" s="180">
        <v>95</v>
      </c>
      <c r="J22" s="180">
        <f t="shared" si="1"/>
        <v>760</v>
      </c>
    </row>
    <row r="23" spans="1:10" ht="25.95" customHeight="1" x14ac:dyDescent="0.25">
      <c r="A23" s="177" t="s">
        <v>394</v>
      </c>
      <c r="B23" s="238" t="s">
        <v>449</v>
      </c>
      <c r="C23" s="177" t="s">
        <v>429</v>
      </c>
      <c r="D23" s="177" t="s">
        <v>450</v>
      </c>
      <c r="E23" s="307" t="s">
        <v>451</v>
      </c>
      <c r="F23" s="307"/>
      <c r="G23" s="178" t="s">
        <v>452</v>
      </c>
      <c r="H23" s="179">
        <v>1</v>
      </c>
      <c r="I23" s="180">
        <v>80</v>
      </c>
      <c r="J23" s="180">
        <f t="shared" si="1"/>
        <v>80</v>
      </c>
    </row>
    <row r="24" spans="1:10" ht="24" customHeight="1" x14ac:dyDescent="0.25">
      <c r="A24" s="177" t="s">
        <v>394</v>
      </c>
      <c r="B24" s="238" t="s">
        <v>453</v>
      </c>
      <c r="C24" s="177" t="s">
        <v>429</v>
      </c>
      <c r="D24" s="177" t="s">
        <v>336</v>
      </c>
      <c r="E24" s="307" t="s">
        <v>454</v>
      </c>
      <c r="F24" s="307"/>
      <c r="G24" s="178" t="s">
        <v>452</v>
      </c>
      <c r="H24" s="179">
        <v>2</v>
      </c>
      <c r="I24" s="180">
        <v>130</v>
      </c>
      <c r="J24" s="180">
        <f t="shared" si="1"/>
        <v>260</v>
      </c>
    </row>
    <row r="25" spans="1:10" ht="25.95" customHeight="1" x14ac:dyDescent="0.25">
      <c r="A25" s="177" t="s">
        <v>394</v>
      </c>
      <c r="B25" s="238" t="s">
        <v>455</v>
      </c>
      <c r="C25" s="177" t="s">
        <v>429</v>
      </c>
      <c r="D25" s="177" t="s">
        <v>337</v>
      </c>
      <c r="E25" s="307" t="s">
        <v>456</v>
      </c>
      <c r="F25" s="307"/>
      <c r="G25" s="178" t="s">
        <v>452</v>
      </c>
      <c r="H25" s="179">
        <v>1</v>
      </c>
      <c r="I25" s="180">
        <v>105.09</v>
      </c>
      <c r="J25" s="180">
        <f t="shared" si="1"/>
        <v>105.09</v>
      </c>
    </row>
    <row r="26" spans="1:10" ht="25.95" customHeight="1" x14ac:dyDescent="0.25">
      <c r="A26" s="177" t="s">
        <v>394</v>
      </c>
      <c r="B26" s="238" t="s">
        <v>457</v>
      </c>
      <c r="C26" s="177" t="s">
        <v>429</v>
      </c>
      <c r="D26" s="177" t="s">
        <v>338</v>
      </c>
      <c r="E26" s="307" t="s">
        <v>448</v>
      </c>
      <c r="F26" s="307"/>
      <c r="G26" s="178" t="s">
        <v>387</v>
      </c>
      <c r="H26" s="179">
        <v>1</v>
      </c>
      <c r="I26" s="180">
        <v>100</v>
      </c>
      <c r="J26" s="180">
        <f t="shared" si="1"/>
        <v>100</v>
      </c>
    </row>
    <row r="27" spans="1:10" ht="39" customHeight="1" x14ac:dyDescent="0.25">
      <c r="A27" s="177" t="s">
        <v>394</v>
      </c>
      <c r="B27" s="238" t="s">
        <v>458</v>
      </c>
      <c r="C27" s="177" t="s">
        <v>429</v>
      </c>
      <c r="D27" s="177" t="s">
        <v>459</v>
      </c>
      <c r="E27" s="307" t="s">
        <v>451</v>
      </c>
      <c r="F27" s="307"/>
      <c r="G27" s="178" t="s">
        <v>452</v>
      </c>
      <c r="H27" s="179">
        <v>2</v>
      </c>
      <c r="I27" s="180">
        <v>140</v>
      </c>
      <c r="J27" s="180">
        <f t="shared" si="1"/>
        <v>280</v>
      </c>
    </row>
    <row r="28" spans="1:10" ht="24" customHeight="1" x14ac:dyDescent="0.25">
      <c r="A28" s="177" t="s">
        <v>394</v>
      </c>
      <c r="B28" s="238" t="s">
        <v>460</v>
      </c>
      <c r="C28" s="177" t="s">
        <v>429</v>
      </c>
      <c r="D28" s="177" t="s">
        <v>342</v>
      </c>
      <c r="E28" s="307" t="s">
        <v>461</v>
      </c>
      <c r="F28" s="307"/>
      <c r="G28" s="178" t="s">
        <v>432</v>
      </c>
      <c r="H28" s="179">
        <v>1</v>
      </c>
      <c r="I28" s="180">
        <v>80.400000000000006</v>
      </c>
      <c r="J28" s="180">
        <f t="shared" si="1"/>
        <v>80.400000000000006</v>
      </c>
    </row>
    <row r="29" spans="1:10" ht="24" customHeight="1" x14ac:dyDescent="0.25">
      <c r="A29" s="177"/>
      <c r="B29" s="238"/>
      <c r="C29" s="177"/>
      <c r="D29" s="177"/>
      <c r="E29" s="177"/>
      <c r="F29" s="177"/>
      <c r="G29" s="178"/>
      <c r="H29" s="179"/>
      <c r="I29" s="180"/>
      <c r="J29" s="180"/>
    </row>
    <row r="30" spans="1:10" ht="18" customHeight="1" x14ac:dyDescent="0.25">
      <c r="A30" s="165"/>
      <c r="B30" s="236" t="s">
        <v>371</v>
      </c>
      <c r="C30" s="165" t="s">
        <v>372</v>
      </c>
      <c r="D30" s="165" t="s">
        <v>373</v>
      </c>
      <c r="E30" s="304" t="s">
        <v>374</v>
      </c>
      <c r="F30" s="304"/>
      <c r="G30" s="167" t="s">
        <v>375</v>
      </c>
      <c r="H30" s="166" t="s">
        <v>376</v>
      </c>
      <c r="I30" s="166" t="s">
        <v>377</v>
      </c>
      <c r="J30" s="166" t="s">
        <v>378</v>
      </c>
    </row>
    <row r="31" spans="1:10" ht="39" customHeight="1" x14ac:dyDescent="0.25">
      <c r="A31" s="168" t="s">
        <v>379</v>
      </c>
      <c r="B31" s="237" t="s">
        <v>475</v>
      </c>
      <c r="C31" s="168" t="s">
        <v>429</v>
      </c>
      <c r="D31" s="168" t="s">
        <v>476</v>
      </c>
      <c r="E31" s="305" t="s">
        <v>382</v>
      </c>
      <c r="F31" s="305"/>
      <c r="G31" s="169" t="s">
        <v>432</v>
      </c>
      <c r="H31" s="170">
        <v>1</v>
      </c>
      <c r="I31" s="171">
        <f>J31</f>
        <v>227196.99211278229</v>
      </c>
      <c r="J31" s="171">
        <f>SUM(J33:J42)</f>
        <v>227196.99211278229</v>
      </c>
    </row>
    <row r="32" spans="1:10" ht="39" customHeight="1" x14ac:dyDescent="0.25">
      <c r="A32" s="168"/>
      <c r="B32" s="237"/>
      <c r="C32" s="168"/>
      <c r="D32" s="168"/>
      <c r="E32" s="168"/>
      <c r="F32" s="168"/>
      <c r="G32" s="169"/>
      <c r="H32" s="170"/>
      <c r="I32" s="171" t="s">
        <v>786</v>
      </c>
      <c r="J32" s="171">
        <f>J31/100</f>
        <v>2271.969921127823</v>
      </c>
    </row>
    <row r="33" spans="1:10" ht="25.95" customHeight="1" x14ac:dyDescent="0.25">
      <c r="A33" s="172" t="s">
        <v>384</v>
      </c>
      <c r="B33" s="233">
        <v>93565</v>
      </c>
      <c r="C33" s="172" t="s">
        <v>380</v>
      </c>
      <c r="D33" s="172" t="s">
        <v>477</v>
      </c>
      <c r="E33" s="306" t="s">
        <v>386</v>
      </c>
      <c r="F33" s="306"/>
      <c r="G33" s="174" t="s">
        <v>478</v>
      </c>
      <c r="H33" s="175">
        <v>6</v>
      </c>
      <c r="I33" s="176">
        <v>21182.19</v>
      </c>
      <c r="J33" s="176">
        <f>I33*H33</f>
        <v>127093.13999999998</v>
      </c>
    </row>
    <row r="34" spans="1:10" ht="24" customHeight="1" x14ac:dyDescent="0.25">
      <c r="A34" s="172" t="s">
        <v>384</v>
      </c>
      <c r="B34" s="233">
        <v>101460</v>
      </c>
      <c r="C34" s="172" t="s">
        <v>380</v>
      </c>
      <c r="D34" s="172" t="s">
        <v>479</v>
      </c>
      <c r="E34" s="306" t="s">
        <v>386</v>
      </c>
      <c r="F34" s="306"/>
      <c r="G34" s="174" t="s">
        <v>478</v>
      </c>
      <c r="H34" s="175">
        <v>6</v>
      </c>
      <c r="I34" s="176">
        <v>3433.26</v>
      </c>
      <c r="J34" s="176">
        <f t="shared" ref="J34:J42" si="2">I34*H34</f>
        <v>20599.560000000001</v>
      </c>
    </row>
    <row r="35" spans="1:10" ht="78" customHeight="1" x14ac:dyDescent="0.25">
      <c r="A35" s="172" t="s">
        <v>384</v>
      </c>
      <c r="B35" s="233" t="s">
        <v>480</v>
      </c>
      <c r="C35" s="172" t="s">
        <v>380</v>
      </c>
      <c r="D35" s="172" t="s">
        <v>481</v>
      </c>
      <c r="E35" s="306" t="s">
        <v>482</v>
      </c>
      <c r="F35" s="306"/>
      <c r="G35" s="174" t="s">
        <v>478</v>
      </c>
      <c r="H35" s="175">
        <v>6</v>
      </c>
      <c r="I35" s="176">
        <v>942.56</v>
      </c>
      <c r="J35" s="176">
        <f t="shared" si="2"/>
        <v>5655.36</v>
      </c>
    </row>
    <row r="36" spans="1:10" ht="25.95" customHeight="1" x14ac:dyDescent="0.25">
      <c r="A36" s="172" t="s">
        <v>384</v>
      </c>
      <c r="B36" s="233">
        <v>101422</v>
      </c>
      <c r="C36" s="172" t="s">
        <v>380</v>
      </c>
      <c r="D36" s="172" t="s">
        <v>483</v>
      </c>
      <c r="E36" s="306" t="s">
        <v>386</v>
      </c>
      <c r="F36" s="306"/>
      <c r="G36" s="174" t="s">
        <v>478</v>
      </c>
      <c r="H36" s="175">
        <v>6</v>
      </c>
      <c r="I36" s="176">
        <v>3810.8</v>
      </c>
      <c r="J36" s="176">
        <f t="shared" si="2"/>
        <v>22864.800000000003</v>
      </c>
    </row>
    <row r="37" spans="1:10" ht="25.95" customHeight="1" x14ac:dyDescent="0.25">
      <c r="A37" s="177" t="s">
        <v>394</v>
      </c>
      <c r="B37" s="238" t="s">
        <v>484</v>
      </c>
      <c r="C37" s="177" t="s">
        <v>429</v>
      </c>
      <c r="D37" s="177" t="s">
        <v>344</v>
      </c>
      <c r="E37" s="307" t="s">
        <v>451</v>
      </c>
      <c r="F37" s="307"/>
      <c r="G37" s="178" t="s">
        <v>485</v>
      </c>
      <c r="H37" s="179">
        <v>6</v>
      </c>
      <c r="I37" s="180">
        <v>2388.0500000000002</v>
      </c>
      <c r="J37" s="180">
        <f t="shared" si="2"/>
        <v>14328.300000000001</v>
      </c>
    </row>
    <row r="38" spans="1:10" ht="24" customHeight="1" x14ac:dyDescent="0.25">
      <c r="A38" s="177" t="s">
        <v>394</v>
      </c>
      <c r="B38" s="238" t="s">
        <v>486</v>
      </c>
      <c r="C38" s="177" t="s">
        <v>429</v>
      </c>
      <c r="D38" s="177" t="s">
        <v>346</v>
      </c>
      <c r="E38" s="307" t="s">
        <v>454</v>
      </c>
      <c r="F38" s="307"/>
      <c r="G38" s="178" t="s">
        <v>485</v>
      </c>
      <c r="H38" s="179">
        <v>6</v>
      </c>
      <c r="I38" s="180">
        <v>1259.5999999999999</v>
      </c>
      <c r="J38" s="180">
        <f t="shared" si="2"/>
        <v>7557.5999999999995</v>
      </c>
    </row>
    <row r="39" spans="1:10" ht="24" customHeight="1" x14ac:dyDescent="0.25">
      <c r="A39" s="177" t="s">
        <v>394</v>
      </c>
      <c r="B39" s="238" t="s">
        <v>487</v>
      </c>
      <c r="C39" s="177" t="s">
        <v>429</v>
      </c>
      <c r="D39" s="177" t="s">
        <v>348</v>
      </c>
      <c r="E39" s="307" t="s">
        <v>454</v>
      </c>
      <c r="F39" s="307"/>
      <c r="G39" s="178" t="s">
        <v>485</v>
      </c>
      <c r="H39" s="179">
        <v>6</v>
      </c>
      <c r="I39" s="180">
        <v>212.93</v>
      </c>
      <c r="J39" s="180">
        <f t="shared" si="2"/>
        <v>1277.58</v>
      </c>
    </row>
    <row r="40" spans="1:10" ht="24" customHeight="1" x14ac:dyDescent="0.25">
      <c r="A40" s="177" t="s">
        <v>394</v>
      </c>
      <c r="B40" s="238" t="s">
        <v>488</v>
      </c>
      <c r="C40" s="177" t="s">
        <v>429</v>
      </c>
      <c r="D40" s="177" t="s">
        <v>350</v>
      </c>
      <c r="E40" s="307" t="s">
        <v>489</v>
      </c>
      <c r="F40" s="307"/>
      <c r="G40" s="178" t="s">
        <v>485</v>
      </c>
      <c r="H40" s="179">
        <v>6</v>
      </c>
      <c r="I40" s="180">
        <v>997.98</v>
      </c>
      <c r="J40" s="180">
        <f t="shared" si="2"/>
        <v>5987.88</v>
      </c>
    </row>
    <row r="41" spans="1:10" ht="39" customHeight="1" x14ac:dyDescent="0.25">
      <c r="A41" s="177" t="s">
        <v>394</v>
      </c>
      <c r="B41" s="238" t="s">
        <v>490</v>
      </c>
      <c r="C41" s="177" t="s">
        <v>429</v>
      </c>
      <c r="D41" s="177" t="s">
        <v>491</v>
      </c>
      <c r="E41" s="307" t="s">
        <v>454</v>
      </c>
      <c r="F41" s="307"/>
      <c r="G41" s="178" t="s">
        <v>485</v>
      </c>
      <c r="H41" s="179">
        <v>6</v>
      </c>
      <c r="I41" s="180">
        <v>3603.4853521303894</v>
      </c>
      <c r="J41" s="180">
        <f t="shared" si="2"/>
        <v>21620.912112782338</v>
      </c>
    </row>
    <row r="42" spans="1:10" ht="24" customHeight="1" x14ac:dyDescent="0.25">
      <c r="A42" s="177" t="s">
        <v>394</v>
      </c>
      <c r="B42" s="238" t="s">
        <v>492</v>
      </c>
      <c r="C42" s="177" t="s">
        <v>429</v>
      </c>
      <c r="D42" s="177" t="s">
        <v>354</v>
      </c>
      <c r="E42" s="307" t="s">
        <v>461</v>
      </c>
      <c r="F42" s="307"/>
      <c r="G42" s="178" t="s">
        <v>493</v>
      </c>
      <c r="H42" s="179">
        <v>1</v>
      </c>
      <c r="I42" s="180">
        <v>211.86</v>
      </c>
      <c r="J42" s="180">
        <f t="shared" si="2"/>
        <v>211.86</v>
      </c>
    </row>
    <row r="43" spans="1:10" ht="18" customHeight="1" x14ac:dyDescent="0.25">
      <c r="A43" s="165"/>
      <c r="B43" s="236" t="s">
        <v>371</v>
      </c>
      <c r="C43" s="165" t="s">
        <v>372</v>
      </c>
      <c r="D43" s="165" t="s">
        <v>373</v>
      </c>
      <c r="E43" s="304" t="s">
        <v>374</v>
      </c>
      <c r="F43" s="304"/>
      <c r="G43" s="167" t="s">
        <v>375</v>
      </c>
      <c r="H43" s="166" t="s">
        <v>376</v>
      </c>
      <c r="I43" s="166" t="s">
        <v>377</v>
      </c>
      <c r="J43" s="166" t="s">
        <v>378</v>
      </c>
    </row>
    <row r="44" spans="1:10" ht="39" customHeight="1" x14ac:dyDescent="0.25">
      <c r="A44" s="168" t="s">
        <v>379</v>
      </c>
      <c r="B44" s="237" t="s">
        <v>772</v>
      </c>
      <c r="C44" s="168" t="s">
        <v>429</v>
      </c>
      <c r="D44" s="168" t="s">
        <v>773</v>
      </c>
      <c r="E44" s="305" t="s">
        <v>382</v>
      </c>
      <c r="F44" s="305"/>
      <c r="G44" s="169" t="s">
        <v>383</v>
      </c>
      <c r="H44" s="170">
        <v>1</v>
      </c>
      <c r="I44" s="171">
        <f>J44</f>
        <v>3170.0958600000008</v>
      </c>
      <c r="J44" s="171">
        <f>SUM(J46:J50)</f>
        <v>3170.0958600000008</v>
      </c>
    </row>
    <row r="45" spans="1:10" ht="39" customHeight="1" x14ac:dyDescent="0.25">
      <c r="A45" s="168"/>
      <c r="B45" s="237"/>
      <c r="C45" s="168"/>
      <c r="D45" s="168"/>
      <c r="E45" s="168"/>
      <c r="F45" s="168"/>
      <c r="G45" s="169"/>
      <c r="H45" s="170"/>
      <c r="I45" s="171" t="s">
        <v>785</v>
      </c>
      <c r="J45" s="171">
        <f>J44/7000</f>
        <v>0.45287083714285725</v>
      </c>
    </row>
    <row r="46" spans="1:10" ht="25.95" customHeight="1" x14ac:dyDescent="0.25">
      <c r="A46" s="172" t="s">
        <v>384</v>
      </c>
      <c r="B46" s="233">
        <v>101456</v>
      </c>
      <c r="C46" s="172" t="s">
        <v>380</v>
      </c>
      <c r="D46" s="172" t="s">
        <v>774</v>
      </c>
      <c r="E46" s="306" t="s">
        <v>386</v>
      </c>
      <c r="F46" s="306"/>
      <c r="G46" s="174" t="s">
        <v>478</v>
      </c>
      <c r="H46" s="175">
        <v>0.15</v>
      </c>
      <c r="I46" s="176">
        <v>3778.23</v>
      </c>
      <c r="J46" s="176">
        <f>I46*H46</f>
        <v>566.73450000000003</v>
      </c>
    </row>
    <row r="47" spans="1:10" ht="25.95" customHeight="1" x14ac:dyDescent="0.25">
      <c r="A47" s="172" t="s">
        <v>384</v>
      </c>
      <c r="B47" s="233">
        <v>101385</v>
      </c>
      <c r="C47" s="172" t="s">
        <v>380</v>
      </c>
      <c r="D47" s="172" t="s">
        <v>775</v>
      </c>
      <c r="E47" s="306" t="s">
        <v>386</v>
      </c>
      <c r="F47" s="306"/>
      <c r="G47" s="174" t="s">
        <v>478</v>
      </c>
      <c r="H47" s="175">
        <v>0.15</v>
      </c>
      <c r="I47" s="176">
        <v>5582.81</v>
      </c>
      <c r="J47" s="176">
        <f t="shared" ref="J47:J50" si="3">I47*H47</f>
        <v>837.42150000000004</v>
      </c>
    </row>
    <row r="48" spans="1:10" ht="24" customHeight="1" x14ac:dyDescent="0.25">
      <c r="A48" s="177" t="s">
        <v>394</v>
      </c>
      <c r="B48" s="238" t="s">
        <v>776</v>
      </c>
      <c r="C48" s="177" t="s">
        <v>429</v>
      </c>
      <c r="D48" s="177" t="s">
        <v>357</v>
      </c>
      <c r="E48" s="307" t="s">
        <v>456</v>
      </c>
      <c r="F48" s="307"/>
      <c r="G48" s="178" t="s">
        <v>485</v>
      </c>
      <c r="H48" s="179">
        <v>0.15</v>
      </c>
      <c r="I48" s="180">
        <v>4394.12</v>
      </c>
      <c r="J48" s="180">
        <f t="shared" si="3"/>
        <v>659.11799999999994</v>
      </c>
    </row>
    <row r="49" spans="1:10" ht="24" customHeight="1" x14ac:dyDescent="0.25">
      <c r="A49" s="177" t="s">
        <v>394</v>
      </c>
      <c r="B49" s="238" t="s">
        <v>777</v>
      </c>
      <c r="C49" s="177" t="s">
        <v>429</v>
      </c>
      <c r="D49" s="177" t="s">
        <v>336</v>
      </c>
      <c r="E49" s="307" t="s">
        <v>456</v>
      </c>
      <c r="F49" s="307"/>
      <c r="G49" s="178" t="s">
        <v>485</v>
      </c>
      <c r="H49" s="179">
        <v>0.15</v>
      </c>
      <c r="I49" s="180">
        <v>4145.63</v>
      </c>
      <c r="J49" s="180">
        <f t="shared" si="3"/>
        <v>621.84450000000004</v>
      </c>
    </row>
    <row r="50" spans="1:10" ht="25.95" customHeight="1" x14ac:dyDescent="0.25">
      <c r="A50" s="177" t="s">
        <v>394</v>
      </c>
      <c r="B50" s="238" t="s">
        <v>778</v>
      </c>
      <c r="C50" s="177" t="s">
        <v>429</v>
      </c>
      <c r="D50" s="177" t="s">
        <v>360</v>
      </c>
      <c r="E50" s="307" t="s">
        <v>456</v>
      </c>
      <c r="F50" s="307"/>
      <c r="G50" s="178" t="s">
        <v>485</v>
      </c>
      <c r="H50" s="179">
        <v>0.15</v>
      </c>
      <c r="I50" s="180">
        <v>3233.1824000000061</v>
      </c>
      <c r="J50" s="180">
        <f t="shared" si="3"/>
        <v>484.97736000000089</v>
      </c>
    </row>
    <row r="51" spans="1:10" ht="18" customHeight="1" x14ac:dyDescent="0.25">
      <c r="A51" s="165"/>
      <c r="B51" s="236" t="s">
        <v>371</v>
      </c>
      <c r="C51" s="165" t="s">
        <v>372</v>
      </c>
      <c r="D51" s="165" t="s">
        <v>373</v>
      </c>
      <c r="E51" s="304" t="s">
        <v>374</v>
      </c>
      <c r="F51" s="304"/>
      <c r="G51" s="167" t="s">
        <v>375</v>
      </c>
      <c r="H51" s="166" t="s">
        <v>376</v>
      </c>
      <c r="I51" s="166" t="s">
        <v>377</v>
      </c>
      <c r="J51" s="166" t="s">
        <v>378</v>
      </c>
    </row>
    <row r="52" spans="1:10" ht="25.95" customHeight="1" x14ac:dyDescent="0.25">
      <c r="A52" s="168" t="s">
        <v>379</v>
      </c>
      <c r="B52" s="237" t="s">
        <v>779</v>
      </c>
      <c r="C52" s="168" t="s">
        <v>429</v>
      </c>
      <c r="D52" s="168" t="s">
        <v>780</v>
      </c>
      <c r="E52" s="305" t="s">
        <v>781</v>
      </c>
      <c r="F52" s="305"/>
      <c r="G52" s="169" t="s">
        <v>401</v>
      </c>
      <c r="H52" s="170">
        <v>1</v>
      </c>
      <c r="I52" s="171">
        <f>J52</f>
        <v>1.27</v>
      </c>
      <c r="J52" s="171">
        <f>J53</f>
        <v>1.27</v>
      </c>
    </row>
    <row r="53" spans="1:10" ht="24" customHeight="1" x14ac:dyDescent="0.25">
      <c r="A53" s="172" t="s">
        <v>384</v>
      </c>
      <c r="B53" s="233" t="s">
        <v>782</v>
      </c>
      <c r="C53" s="172" t="s">
        <v>575</v>
      </c>
      <c r="D53" s="172" t="s">
        <v>783</v>
      </c>
      <c r="E53" s="306" t="s">
        <v>784</v>
      </c>
      <c r="F53" s="306"/>
      <c r="G53" s="174" t="s">
        <v>401</v>
      </c>
      <c r="H53" s="175">
        <v>1</v>
      </c>
      <c r="I53" s="176">
        <v>1.27</v>
      </c>
      <c r="J53" s="176">
        <f>I53*H53</f>
        <v>1.27</v>
      </c>
    </row>
    <row r="54" spans="1:10" ht="18" customHeight="1" x14ac:dyDescent="0.25">
      <c r="A54" s="165"/>
      <c r="B54" s="236" t="s">
        <v>371</v>
      </c>
      <c r="C54" s="165" t="s">
        <v>372</v>
      </c>
      <c r="D54" s="165" t="s">
        <v>373</v>
      </c>
      <c r="E54" s="304" t="s">
        <v>374</v>
      </c>
      <c r="F54" s="304"/>
      <c r="G54" s="167" t="s">
        <v>375</v>
      </c>
      <c r="H54" s="166" t="s">
        <v>376</v>
      </c>
      <c r="I54" s="166" t="s">
        <v>377</v>
      </c>
      <c r="J54" s="166" t="s">
        <v>378</v>
      </c>
    </row>
    <row r="55" spans="1:10" ht="25.95" customHeight="1" x14ac:dyDescent="0.25">
      <c r="A55" s="168" t="s">
        <v>379</v>
      </c>
      <c r="B55" s="237">
        <v>78472</v>
      </c>
      <c r="C55" s="168" t="s">
        <v>380</v>
      </c>
      <c r="D55" s="168" t="s">
        <v>381</v>
      </c>
      <c r="E55" s="305" t="s">
        <v>382</v>
      </c>
      <c r="F55" s="305"/>
      <c r="G55" s="169" t="s">
        <v>383</v>
      </c>
      <c r="H55" s="170">
        <v>1</v>
      </c>
      <c r="I55" s="171">
        <f>J55</f>
        <v>0.29185120000000003</v>
      </c>
      <c r="J55" s="171">
        <f>SUM(J56:J61)</f>
        <v>0.29185120000000003</v>
      </c>
    </row>
    <row r="56" spans="1:10" ht="24" customHeight="1" x14ac:dyDescent="0.25">
      <c r="A56" s="172" t="s">
        <v>384</v>
      </c>
      <c r="B56" s="233">
        <v>88253</v>
      </c>
      <c r="C56" s="172" t="s">
        <v>380</v>
      </c>
      <c r="D56" s="172" t="s">
        <v>385</v>
      </c>
      <c r="E56" s="306" t="s">
        <v>386</v>
      </c>
      <c r="F56" s="306"/>
      <c r="G56" s="174" t="s">
        <v>387</v>
      </c>
      <c r="H56" s="175">
        <v>2E-3</v>
      </c>
      <c r="I56" s="176">
        <v>17.21</v>
      </c>
      <c r="J56" s="176">
        <f>TRUNC(I56*H56,2)</f>
        <v>0.03</v>
      </c>
    </row>
    <row r="57" spans="1:10" ht="24" customHeight="1" x14ac:dyDescent="0.25">
      <c r="A57" s="172" t="s">
        <v>384</v>
      </c>
      <c r="B57" s="233">
        <v>88288</v>
      </c>
      <c r="C57" s="172" t="s">
        <v>380</v>
      </c>
      <c r="D57" s="172" t="s">
        <v>388</v>
      </c>
      <c r="E57" s="306" t="s">
        <v>386</v>
      </c>
      <c r="F57" s="306"/>
      <c r="G57" s="174" t="s">
        <v>387</v>
      </c>
      <c r="H57" s="175">
        <v>2E-3</v>
      </c>
      <c r="I57" s="176">
        <v>16.53</v>
      </c>
      <c r="J57" s="176">
        <f t="shared" ref="J57:J60" si="4">TRUNC(I57*H57,2)</f>
        <v>0.03</v>
      </c>
    </row>
    <row r="58" spans="1:10" ht="24" customHeight="1" x14ac:dyDescent="0.25">
      <c r="A58" s="172" t="s">
        <v>384</v>
      </c>
      <c r="B58" s="233">
        <v>88316</v>
      </c>
      <c r="C58" s="172" t="s">
        <v>380</v>
      </c>
      <c r="D58" s="172" t="s">
        <v>389</v>
      </c>
      <c r="E58" s="306" t="s">
        <v>386</v>
      </c>
      <c r="F58" s="306"/>
      <c r="G58" s="174" t="s">
        <v>387</v>
      </c>
      <c r="H58" s="175">
        <v>4.3200000000000009E-3</v>
      </c>
      <c r="I58" s="176">
        <v>19.41</v>
      </c>
      <c r="J58" s="176">
        <f>I58*H58</f>
        <v>8.3851200000000015E-2</v>
      </c>
    </row>
    <row r="59" spans="1:10" ht="39" customHeight="1" x14ac:dyDescent="0.25">
      <c r="A59" s="172" t="s">
        <v>384</v>
      </c>
      <c r="B59" s="233">
        <v>92145</v>
      </c>
      <c r="C59" s="172" t="s">
        <v>380</v>
      </c>
      <c r="D59" s="172" t="s">
        <v>390</v>
      </c>
      <c r="E59" s="306" t="s">
        <v>391</v>
      </c>
      <c r="F59" s="306"/>
      <c r="G59" s="174" t="s">
        <v>392</v>
      </c>
      <c r="H59" s="175">
        <v>1E-3</v>
      </c>
      <c r="I59" s="176">
        <v>64.22</v>
      </c>
      <c r="J59" s="176">
        <f t="shared" si="4"/>
        <v>0.06</v>
      </c>
    </row>
    <row r="60" spans="1:10" ht="24" customHeight="1" x14ac:dyDescent="0.25">
      <c r="A60" s="172" t="s">
        <v>384</v>
      </c>
      <c r="B60" s="233">
        <v>88597</v>
      </c>
      <c r="C60" s="172" t="s">
        <v>380</v>
      </c>
      <c r="D60" s="172" t="s">
        <v>393</v>
      </c>
      <c r="E60" s="306" t="s">
        <v>386</v>
      </c>
      <c r="F60" s="306"/>
      <c r="G60" s="174" t="s">
        <v>387</v>
      </c>
      <c r="H60" s="175">
        <v>2E-3</v>
      </c>
      <c r="I60" s="176">
        <v>40.51</v>
      </c>
      <c r="J60" s="176">
        <f t="shared" si="4"/>
        <v>0.08</v>
      </c>
    </row>
    <row r="61" spans="1:10" ht="25.95" customHeight="1" thickBot="1" x14ac:dyDescent="0.3">
      <c r="A61" s="177" t="s">
        <v>394</v>
      </c>
      <c r="B61" s="238">
        <v>6204</v>
      </c>
      <c r="C61" s="177" t="s">
        <v>380</v>
      </c>
      <c r="D61" s="177" t="s">
        <v>395</v>
      </c>
      <c r="E61" s="307" t="s">
        <v>396</v>
      </c>
      <c r="F61" s="307"/>
      <c r="G61" s="178" t="s">
        <v>397</v>
      </c>
      <c r="H61" s="179">
        <v>2.8860000000000001E-3</v>
      </c>
      <c r="I61" s="180">
        <v>3</v>
      </c>
      <c r="J61" s="180">
        <v>8.0000000000000002E-3</v>
      </c>
    </row>
    <row r="62" spans="1:10" ht="1.05" customHeight="1" thickTop="1" x14ac:dyDescent="0.25">
      <c r="A62" s="181"/>
      <c r="B62" s="239"/>
      <c r="C62" s="181"/>
      <c r="D62" s="181"/>
      <c r="E62" s="181"/>
      <c r="F62" s="181"/>
      <c r="G62" s="181"/>
      <c r="H62" s="181"/>
      <c r="I62" s="181"/>
      <c r="J62" s="181"/>
    </row>
    <row r="63" spans="1:10" ht="18" customHeight="1" x14ac:dyDescent="0.25">
      <c r="A63" s="165"/>
      <c r="B63" s="236" t="s">
        <v>371</v>
      </c>
      <c r="C63" s="165" t="s">
        <v>372</v>
      </c>
      <c r="D63" s="165" t="s">
        <v>373</v>
      </c>
      <c r="E63" s="304" t="s">
        <v>374</v>
      </c>
      <c r="F63" s="304"/>
      <c r="G63" s="167" t="s">
        <v>375</v>
      </c>
      <c r="H63" s="166" t="s">
        <v>376</v>
      </c>
      <c r="I63" s="166" t="s">
        <v>377</v>
      </c>
      <c r="J63" s="166" t="s">
        <v>378</v>
      </c>
    </row>
    <row r="64" spans="1:10" ht="52.05" customHeight="1" x14ac:dyDescent="0.25">
      <c r="A64" s="168" t="s">
        <v>379</v>
      </c>
      <c r="B64" s="237">
        <v>5501901</v>
      </c>
      <c r="C64" s="168" t="s">
        <v>398</v>
      </c>
      <c r="D64" s="168" t="s">
        <v>399</v>
      </c>
      <c r="E64" s="305" t="s">
        <v>400</v>
      </c>
      <c r="F64" s="305"/>
      <c r="G64" s="169" t="s">
        <v>401</v>
      </c>
      <c r="H64" s="170">
        <v>1</v>
      </c>
      <c r="I64" s="171">
        <f>J64</f>
        <v>7.054776378921999</v>
      </c>
      <c r="J64" s="171">
        <f>J78+J75+J73+J72</f>
        <v>7.054776378921999</v>
      </c>
    </row>
    <row r="65" spans="1:10" ht="15" customHeight="1" x14ac:dyDescent="0.25">
      <c r="A65" s="304" t="s">
        <v>402</v>
      </c>
      <c r="B65" s="312" t="s">
        <v>371</v>
      </c>
      <c r="C65" s="304" t="s">
        <v>372</v>
      </c>
      <c r="D65" s="304" t="s">
        <v>403</v>
      </c>
      <c r="E65" s="311" t="s">
        <v>404</v>
      </c>
      <c r="F65" s="310" t="s">
        <v>405</v>
      </c>
      <c r="G65" s="311"/>
      <c r="H65" s="310" t="s">
        <v>406</v>
      </c>
      <c r="I65" s="311"/>
      <c r="J65" s="311" t="s">
        <v>407</v>
      </c>
    </row>
    <row r="66" spans="1:10" ht="15" customHeight="1" x14ac:dyDescent="0.25">
      <c r="A66" s="311"/>
      <c r="B66" s="312"/>
      <c r="C66" s="311"/>
      <c r="D66" s="311"/>
      <c r="E66" s="311"/>
      <c r="F66" s="166" t="s">
        <v>408</v>
      </c>
      <c r="G66" s="166" t="s">
        <v>409</v>
      </c>
      <c r="H66" s="166" t="s">
        <v>408</v>
      </c>
      <c r="I66" s="166" t="s">
        <v>409</v>
      </c>
      <c r="J66" s="311"/>
    </row>
    <row r="67" spans="1:10" ht="25.95" customHeight="1" x14ac:dyDescent="0.25">
      <c r="A67" s="177" t="s">
        <v>394</v>
      </c>
      <c r="B67" s="238" t="s">
        <v>410</v>
      </c>
      <c r="C67" s="177" t="s">
        <v>398</v>
      </c>
      <c r="D67" s="177" t="s">
        <v>411</v>
      </c>
      <c r="E67" s="179">
        <v>3</v>
      </c>
      <c r="F67" s="180">
        <v>0.95</v>
      </c>
      <c r="G67" s="180">
        <v>0.05</v>
      </c>
      <c r="H67" s="182">
        <v>234.08189999999999</v>
      </c>
      <c r="I67" s="182">
        <v>75.453299999999999</v>
      </c>
      <c r="J67" s="182">
        <v>678.45140000000004</v>
      </c>
    </row>
    <row r="68" spans="1:10" ht="25.95" customHeight="1" x14ac:dyDescent="0.25">
      <c r="A68" s="177" t="s">
        <v>394</v>
      </c>
      <c r="B68" s="238" t="s">
        <v>412</v>
      </c>
      <c r="C68" s="177" t="s">
        <v>398</v>
      </c>
      <c r="D68" s="177" t="s">
        <v>413</v>
      </c>
      <c r="E68" s="179">
        <v>1</v>
      </c>
      <c r="F68" s="180">
        <v>1</v>
      </c>
      <c r="G68" s="180">
        <v>0</v>
      </c>
      <c r="H68" s="182">
        <v>352.14010000000002</v>
      </c>
      <c r="I68" s="182">
        <v>171.10499999999999</v>
      </c>
      <c r="J68" s="182">
        <v>352.14010000000002</v>
      </c>
    </row>
    <row r="69" spans="1:10" ht="24" customHeight="1" x14ac:dyDescent="0.25">
      <c r="A69" s="177" t="s">
        <v>394</v>
      </c>
      <c r="B69" s="238" t="s">
        <v>414</v>
      </c>
      <c r="C69" s="177" t="s">
        <v>398</v>
      </c>
      <c r="D69" s="177" t="s">
        <v>415</v>
      </c>
      <c r="E69" s="179">
        <v>1</v>
      </c>
      <c r="F69" s="180">
        <v>1</v>
      </c>
      <c r="G69" s="180">
        <v>0</v>
      </c>
      <c r="H69" s="182">
        <v>608.88909999999998</v>
      </c>
      <c r="I69" s="182">
        <v>241.79820000000001</v>
      </c>
      <c r="J69" s="182">
        <v>608.88909999999998</v>
      </c>
    </row>
    <row r="70" spans="1:10" ht="19.95" customHeight="1" x14ac:dyDescent="0.25">
      <c r="A70" s="308"/>
      <c r="B70" s="309"/>
      <c r="C70" s="308"/>
      <c r="D70" s="308"/>
      <c r="E70" s="308"/>
      <c r="F70" s="308" t="s">
        <v>416</v>
      </c>
      <c r="G70" s="308"/>
      <c r="H70" s="308"/>
      <c r="I70" s="308"/>
      <c r="J70" s="183">
        <f>SUM(J67:J69)</f>
        <v>1639.4805999999999</v>
      </c>
    </row>
    <row r="71" spans="1:10" ht="19.95" customHeight="1" x14ac:dyDescent="0.25">
      <c r="A71" s="308"/>
      <c r="B71" s="309"/>
      <c r="C71" s="308"/>
      <c r="D71" s="308"/>
      <c r="E71" s="308"/>
      <c r="F71" s="308" t="s">
        <v>417</v>
      </c>
      <c r="G71" s="308"/>
      <c r="H71" s="308"/>
      <c r="I71" s="308"/>
      <c r="J71" s="183">
        <f>J70</f>
        <v>1639.4805999999999</v>
      </c>
    </row>
    <row r="72" spans="1:10" ht="19.95" customHeight="1" x14ac:dyDescent="0.25">
      <c r="A72" s="308"/>
      <c r="B72" s="309"/>
      <c r="C72" s="308"/>
      <c r="D72" s="308"/>
      <c r="E72" s="308"/>
      <c r="F72" s="308" t="s">
        <v>418</v>
      </c>
      <c r="G72" s="308"/>
      <c r="H72" s="308"/>
      <c r="I72" s="308"/>
      <c r="J72" s="183">
        <v>1.7299999999999999E-2</v>
      </c>
    </row>
    <row r="73" spans="1:10" ht="19.95" customHeight="1" x14ac:dyDescent="0.25">
      <c r="A73" s="308"/>
      <c r="B73" s="309"/>
      <c r="C73" s="308"/>
      <c r="D73" s="308"/>
      <c r="E73" s="308"/>
      <c r="F73" s="308" t="s">
        <v>419</v>
      </c>
      <c r="G73" s="308"/>
      <c r="H73" s="308"/>
      <c r="I73" s="308"/>
      <c r="J73" s="183">
        <v>0.1162</v>
      </c>
    </row>
    <row r="74" spans="1:10" ht="19.95" customHeight="1" x14ac:dyDescent="0.25">
      <c r="A74" s="308"/>
      <c r="B74" s="309"/>
      <c r="C74" s="308"/>
      <c r="D74" s="308"/>
      <c r="E74" s="308"/>
      <c r="F74" s="308" t="s">
        <v>420</v>
      </c>
      <c r="G74" s="308"/>
      <c r="H74" s="308"/>
      <c r="I74" s="308"/>
      <c r="J74" s="183">
        <v>239.63141621999998</v>
      </c>
    </row>
    <row r="75" spans="1:10" ht="19.95" customHeight="1" x14ac:dyDescent="0.25">
      <c r="A75" s="308"/>
      <c r="B75" s="309"/>
      <c r="C75" s="308"/>
      <c r="D75" s="308"/>
      <c r="E75" s="308"/>
      <c r="F75" s="308" t="s">
        <v>421</v>
      </c>
      <c r="G75" s="308"/>
      <c r="H75" s="308"/>
      <c r="I75" s="308"/>
      <c r="J75" s="183">
        <f>J71/J74</f>
        <v>6.8416763789219992</v>
      </c>
    </row>
    <row r="76" spans="1:10" ht="19.95" customHeight="1" x14ac:dyDescent="0.25">
      <c r="A76" s="165" t="s">
        <v>422</v>
      </c>
      <c r="B76" s="236" t="s">
        <v>372</v>
      </c>
      <c r="C76" s="165" t="s">
        <v>371</v>
      </c>
      <c r="D76" s="165" t="s">
        <v>423</v>
      </c>
      <c r="E76" s="166" t="s">
        <v>404</v>
      </c>
      <c r="F76" s="166" t="s">
        <v>424</v>
      </c>
      <c r="G76" s="311" t="s">
        <v>425</v>
      </c>
      <c r="H76" s="311"/>
      <c r="I76" s="311"/>
      <c r="J76" s="166" t="s">
        <v>407</v>
      </c>
    </row>
    <row r="77" spans="1:10" ht="24" customHeight="1" x14ac:dyDescent="0.25">
      <c r="A77" s="172" t="s">
        <v>426</v>
      </c>
      <c r="B77" s="233" t="s">
        <v>380</v>
      </c>
      <c r="C77" s="172">
        <v>88316</v>
      </c>
      <c r="D77" s="172" t="s">
        <v>389</v>
      </c>
      <c r="E77" s="175">
        <v>4.1013999999999998E-3</v>
      </c>
      <c r="F77" s="174" t="s">
        <v>387</v>
      </c>
      <c r="G77" s="313">
        <v>19.41</v>
      </c>
      <c r="H77" s="313"/>
      <c r="I77" s="306"/>
      <c r="J77" s="184">
        <v>7.9600000000000004E-2</v>
      </c>
    </row>
    <row r="78" spans="1:10" ht="19.95" customHeight="1" thickBot="1" x14ac:dyDescent="0.3">
      <c r="A78" s="308"/>
      <c r="B78" s="309"/>
      <c r="C78" s="308"/>
      <c r="D78" s="308"/>
      <c r="E78" s="308"/>
      <c r="F78" s="308" t="s">
        <v>427</v>
      </c>
      <c r="G78" s="308"/>
      <c r="H78" s="308"/>
      <c r="I78" s="308"/>
      <c r="J78" s="183">
        <v>7.9600000000000004E-2</v>
      </c>
    </row>
    <row r="79" spans="1:10" ht="1.05" customHeight="1" thickTop="1" thickBot="1" x14ac:dyDescent="0.3">
      <c r="A79" s="181"/>
      <c r="B79" s="239"/>
      <c r="C79" s="181"/>
      <c r="D79" s="181"/>
      <c r="E79" s="181"/>
      <c r="F79" s="181"/>
      <c r="G79" s="181"/>
      <c r="H79" s="181"/>
      <c r="I79" s="181"/>
      <c r="J79" s="181"/>
    </row>
    <row r="80" spans="1:10" ht="1.05" customHeight="1" thickTop="1" x14ac:dyDescent="0.25">
      <c r="A80" s="181"/>
      <c r="B80" s="239"/>
      <c r="C80" s="181"/>
      <c r="D80" s="181"/>
      <c r="E80" s="181"/>
      <c r="F80" s="181"/>
      <c r="G80" s="181"/>
      <c r="H80" s="181"/>
      <c r="I80" s="181"/>
      <c r="J80" s="181"/>
    </row>
    <row r="81" spans="1:10" ht="18" customHeight="1" x14ac:dyDescent="0.25">
      <c r="A81" s="165"/>
      <c r="B81" s="236" t="s">
        <v>371</v>
      </c>
      <c r="C81" s="165" t="s">
        <v>372</v>
      </c>
      <c r="D81" s="165" t="s">
        <v>373</v>
      </c>
      <c r="E81" s="304" t="s">
        <v>374</v>
      </c>
      <c r="F81" s="304"/>
      <c r="G81" s="167" t="s">
        <v>375</v>
      </c>
      <c r="H81" s="166" t="s">
        <v>376</v>
      </c>
      <c r="I81" s="166" t="s">
        <v>377</v>
      </c>
      <c r="J81" s="166" t="s">
        <v>378</v>
      </c>
    </row>
    <row r="82" spans="1:10" ht="24" customHeight="1" x14ac:dyDescent="0.25">
      <c r="A82" s="168" t="s">
        <v>379</v>
      </c>
      <c r="B82" s="237">
        <v>4011209</v>
      </c>
      <c r="C82" s="168" t="s">
        <v>398</v>
      </c>
      <c r="D82" s="168" t="s">
        <v>462</v>
      </c>
      <c r="E82" s="305" t="s">
        <v>400</v>
      </c>
      <c r="F82" s="305"/>
      <c r="G82" s="169" t="s">
        <v>383</v>
      </c>
      <c r="H82" s="170">
        <v>1</v>
      </c>
      <c r="I82" s="171">
        <v>0.91</v>
      </c>
      <c r="J82" s="171">
        <v>0.91</v>
      </c>
    </row>
    <row r="83" spans="1:10" ht="15" customHeight="1" x14ac:dyDescent="0.25">
      <c r="A83" s="304" t="s">
        <v>402</v>
      </c>
      <c r="B83" s="312" t="s">
        <v>371</v>
      </c>
      <c r="C83" s="304" t="s">
        <v>372</v>
      </c>
      <c r="D83" s="304" t="s">
        <v>403</v>
      </c>
      <c r="E83" s="311" t="s">
        <v>404</v>
      </c>
      <c r="F83" s="310" t="s">
        <v>405</v>
      </c>
      <c r="G83" s="311"/>
      <c r="H83" s="310" t="s">
        <v>406</v>
      </c>
      <c r="I83" s="311"/>
      <c r="J83" s="311" t="s">
        <v>407</v>
      </c>
    </row>
    <row r="84" spans="1:10" ht="15" customHeight="1" x14ac:dyDescent="0.25">
      <c r="A84" s="311"/>
      <c r="B84" s="312"/>
      <c r="C84" s="311"/>
      <c r="D84" s="311"/>
      <c r="E84" s="311"/>
      <c r="F84" s="166" t="s">
        <v>408</v>
      </c>
      <c r="G84" s="166" t="s">
        <v>409</v>
      </c>
      <c r="H84" s="166" t="s">
        <v>408</v>
      </c>
      <c r="I84" s="166" t="s">
        <v>409</v>
      </c>
      <c r="J84" s="311"/>
    </row>
    <row r="85" spans="1:10" ht="25.95" customHeight="1" x14ac:dyDescent="0.25">
      <c r="A85" s="177" t="s">
        <v>394</v>
      </c>
      <c r="B85" s="238" t="s">
        <v>463</v>
      </c>
      <c r="C85" s="177" t="s">
        <v>398</v>
      </c>
      <c r="D85" s="177" t="s">
        <v>464</v>
      </c>
      <c r="E85" s="179">
        <v>2</v>
      </c>
      <c r="F85" s="180">
        <v>0.51</v>
      </c>
      <c r="G85" s="180">
        <v>0.49</v>
      </c>
      <c r="H85" s="182">
        <v>258.47719999999998</v>
      </c>
      <c r="I85" s="182">
        <v>66.515100000000004</v>
      </c>
      <c r="J85" s="182">
        <v>328.83150000000001</v>
      </c>
    </row>
    <row r="86" spans="1:10" ht="24" customHeight="1" x14ac:dyDescent="0.25">
      <c r="A86" s="177" t="s">
        <v>394</v>
      </c>
      <c r="B86" s="238" t="s">
        <v>465</v>
      </c>
      <c r="C86" s="177" t="s">
        <v>398</v>
      </c>
      <c r="D86" s="177" t="s">
        <v>466</v>
      </c>
      <c r="E86" s="179">
        <v>1</v>
      </c>
      <c r="F86" s="180">
        <v>0.69</v>
      </c>
      <c r="G86" s="180">
        <v>0.31</v>
      </c>
      <c r="H86" s="182">
        <v>3.7534000000000001</v>
      </c>
      <c r="I86" s="182">
        <v>2.6137999999999999</v>
      </c>
      <c r="J86" s="182">
        <v>3.4001000000000001</v>
      </c>
    </row>
    <row r="87" spans="1:10" ht="24" customHeight="1" x14ac:dyDescent="0.25">
      <c r="A87" s="177" t="s">
        <v>394</v>
      </c>
      <c r="B87" s="238" t="s">
        <v>467</v>
      </c>
      <c r="C87" s="177" t="s">
        <v>398</v>
      </c>
      <c r="D87" s="177" t="s">
        <v>468</v>
      </c>
      <c r="E87" s="179">
        <v>1</v>
      </c>
      <c r="F87" s="180">
        <v>0.71</v>
      </c>
      <c r="G87" s="180">
        <v>0.28999999999999998</v>
      </c>
      <c r="H87" s="182">
        <v>228.00720000000001</v>
      </c>
      <c r="I87" s="182">
        <v>99.041300000000007</v>
      </c>
      <c r="J87" s="182">
        <v>190.6071</v>
      </c>
    </row>
    <row r="88" spans="1:10" ht="25.95" customHeight="1" x14ac:dyDescent="0.25">
      <c r="A88" s="177" t="s">
        <v>394</v>
      </c>
      <c r="B88" s="238" t="s">
        <v>469</v>
      </c>
      <c r="C88" s="177" t="s">
        <v>398</v>
      </c>
      <c r="D88" s="177" t="s">
        <v>470</v>
      </c>
      <c r="E88" s="179">
        <v>1</v>
      </c>
      <c r="F88" s="180">
        <v>0.96</v>
      </c>
      <c r="G88" s="180">
        <v>0.04</v>
      </c>
      <c r="H88" s="182">
        <v>202.42599999999999</v>
      </c>
      <c r="I88" s="182">
        <v>98.298400000000001</v>
      </c>
      <c r="J88" s="182">
        <v>198.26089999999999</v>
      </c>
    </row>
    <row r="89" spans="1:10" ht="25.95" customHeight="1" x14ac:dyDescent="0.25">
      <c r="A89" s="177" t="s">
        <v>394</v>
      </c>
      <c r="B89" s="238" t="s">
        <v>471</v>
      </c>
      <c r="C89" s="177" t="s">
        <v>398</v>
      </c>
      <c r="D89" s="177" t="s">
        <v>472</v>
      </c>
      <c r="E89" s="179">
        <v>1</v>
      </c>
      <c r="F89" s="180">
        <v>1</v>
      </c>
      <c r="G89" s="180">
        <v>0</v>
      </c>
      <c r="H89" s="182">
        <v>169.62700000000001</v>
      </c>
      <c r="I89" s="182">
        <v>75.093699999999998</v>
      </c>
      <c r="J89" s="182">
        <v>169.62700000000001</v>
      </c>
    </row>
    <row r="90" spans="1:10" ht="24" customHeight="1" x14ac:dyDescent="0.25">
      <c r="A90" s="177" t="s">
        <v>394</v>
      </c>
      <c r="B90" s="238" t="s">
        <v>473</v>
      </c>
      <c r="C90" s="177" t="s">
        <v>398</v>
      </c>
      <c r="D90" s="177" t="s">
        <v>474</v>
      </c>
      <c r="E90" s="179">
        <v>1</v>
      </c>
      <c r="F90" s="180">
        <v>0.69</v>
      </c>
      <c r="G90" s="180">
        <v>0.31</v>
      </c>
      <c r="H90" s="182">
        <v>111.9152</v>
      </c>
      <c r="I90" s="182">
        <v>39.914900000000003</v>
      </c>
      <c r="J90" s="182">
        <v>89.595100000000002</v>
      </c>
    </row>
    <row r="91" spans="1:10" ht="19.95" customHeight="1" x14ac:dyDescent="0.25">
      <c r="A91" s="308"/>
      <c r="B91" s="309"/>
      <c r="C91" s="308"/>
      <c r="D91" s="308"/>
      <c r="E91" s="308"/>
      <c r="F91" s="308" t="s">
        <v>416</v>
      </c>
      <c r="G91" s="308"/>
      <c r="H91" s="308"/>
      <c r="I91" s="308"/>
      <c r="J91" s="183">
        <v>980.32169999999996</v>
      </c>
    </row>
    <row r="92" spans="1:10" ht="19.95" customHeight="1" x14ac:dyDescent="0.25">
      <c r="A92" s="308"/>
      <c r="B92" s="309"/>
      <c r="C92" s="308"/>
      <c r="D92" s="308"/>
      <c r="E92" s="308"/>
      <c r="F92" s="308" t="s">
        <v>417</v>
      </c>
      <c r="G92" s="308"/>
      <c r="H92" s="308"/>
      <c r="I92" s="308"/>
      <c r="J92" s="183">
        <v>980.32169999999996</v>
      </c>
    </row>
    <row r="93" spans="1:10" ht="19.95" customHeight="1" x14ac:dyDescent="0.25">
      <c r="A93" s="308"/>
      <c r="B93" s="309"/>
      <c r="C93" s="308"/>
      <c r="D93" s="308"/>
      <c r="E93" s="308"/>
      <c r="F93" s="308" t="s">
        <v>418</v>
      </c>
      <c r="G93" s="308"/>
      <c r="H93" s="308"/>
      <c r="I93" s="308"/>
      <c r="J93" s="183">
        <v>1.7299999999999999E-2</v>
      </c>
    </row>
    <row r="94" spans="1:10" ht="19.95" customHeight="1" x14ac:dyDescent="0.25">
      <c r="A94" s="308"/>
      <c r="B94" s="309"/>
      <c r="C94" s="308"/>
      <c r="D94" s="308"/>
      <c r="E94" s="308"/>
      <c r="F94" s="308" t="s">
        <v>419</v>
      </c>
      <c r="G94" s="308"/>
      <c r="H94" s="308"/>
      <c r="I94" s="308"/>
      <c r="J94" s="183">
        <v>1.5100000000000001E-2</v>
      </c>
    </row>
    <row r="95" spans="1:10" ht="19.95" customHeight="1" x14ac:dyDescent="0.25">
      <c r="A95" s="308"/>
      <c r="B95" s="309"/>
      <c r="C95" s="308"/>
      <c r="D95" s="308"/>
      <c r="E95" s="308"/>
      <c r="F95" s="308" t="s">
        <v>420</v>
      </c>
      <c r="G95" s="308"/>
      <c r="H95" s="308"/>
      <c r="I95" s="308"/>
      <c r="J95" s="183">
        <v>1121.33</v>
      </c>
    </row>
    <row r="96" spans="1:10" ht="19.95" customHeight="1" x14ac:dyDescent="0.25">
      <c r="A96" s="308"/>
      <c r="B96" s="309"/>
      <c r="C96" s="308"/>
      <c r="D96" s="308"/>
      <c r="E96" s="308"/>
      <c r="F96" s="308" t="s">
        <v>421</v>
      </c>
      <c r="G96" s="308"/>
      <c r="H96" s="308"/>
      <c r="I96" s="308"/>
      <c r="J96" s="183">
        <v>0.87419999999999998</v>
      </c>
    </row>
    <row r="97" spans="1:10" ht="19.95" customHeight="1" x14ac:dyDescent="0.25">
      <c r="A97" s="165" t="s">
        <v>422</v>
      </c>
      <c r="B97" s="236" t="s">
        <v>372</v>
      </c>
      <c r="C97" s="165" t="s">
        <v>371</v>
      </c>
      <c r="D97" s="165" t="s">
        <v>423</v>
      </c>
      <c r="E97" s="166" t="s">
        <v>404</v>
      </c>
      <c r="F97" s="166" t="s">
        <v>424</v>
      </c>
      <c r="G97" s="311" t="s">
        <v>425</v>
      </c>
      <c r="H97" s="311"/>
      <c r="I97" s="311"/>
      <c r="J97" s="166" t="s">
        <v>407</v>
      </c>
    </row>
    <row r="98" spans="1:10" ht="24" customHeight="1" x14ac:dyDescent="0.25">
      <c r="A98" s="172" t="s">
        <v>426</v>
      </c>
      <c r="B98" s="233" t="s">
        <v>380</v>
      </c>
      <c r="C98" s="172">
        <v>88316</v>
      </c>
      <c r="D98" s="172" t="s">
        <v>389</v>
      </c>
      <c r="E98" s="175">
        <v>8.9179999999999999E-4</v>
      </c>
      <c r="F98" s="174" t="s">
        <v>387</v>
      </c>
      <c r="G98" s="313">
        <v>19.41</v>
      </c>
      <c r="H98" s="313"/>
      <c r="I98" s="306"/>
      <c r="J98" s="184">
        <v>1.7299999999999999E-2</v>
      </c>
    </row>
    <row r="99" spans="1:10" ht="19.95" customHeight="1" thickBot="1" x14ac:dyDescent="0.3">
      <c r="A99" s="308"/>
      <c r="B99" s="309"/>
      <c r="C99" s="308"/>
      <c r="D99" s="308"/>
      <c r="E99" s="308"/>
      <c r="F99" s="308" t="s">
        <v>427</v>
      </c>
      <c r="G99" s="308"/>
      <c r="H99" s="308"/>
      <c r="I99" s="308"/>
      <c r="J99" s="183">
        <v>1.7299999999999999E-2</v>
      </c>
    </row>
    <row r="100" spans="1:10" ht="1.05" customHeight="1" thickTop="1" thickBot="1" x14ac:dyDescent="0.3">
      <c r="A100" s="181"/>
      <c r="B100" s="239"/>
      <c r="C100" s="181"/>
      <c r="D100" s="181"/>
      <c r="E100" s="181"/>
      <c r="F100" s="181"/>
      <c r="G100" s="181"/>
      <c r="H100" s="181"/>
      <c r="I100" s="181"/>
      <c r="J100" s="181"/>
    </row>
    <row r="101" spans="1:10" ht="1.05" customHeight="1" thickTop="1" x14ac:dyDescent="0.25">
      <c r="A101" s="181"/>
      <c r="B101" s="239"/>
      <c r="C101" s="181"/>
      <c r="D101" s="181"/>
      <c r="E101" s="181"/>
      <c r="F101" s="181"/>
      <c r="G101" s="181"/>
      <c r="H101" s="181"/>
      <c r="I101" s="181"/>
      <c r="J101" s="181"/>
    </row>
    <row r="102" spans="1:10" ht="18" customHeight="1" x14ac:dyDescent="0.25">
      <c r="A102" s="165"/>
      <c r="B102" s="236" t="s">
        <v>371</v>
      </c>
      <c r="C102" s="165" t="s">
        <v>372</v>
      </c>
      <c r="D102" s="165" t="s">
        <v>373</v>
      </c>
      <c r="E102" s="304" t="s">
        <v>374</v>
      </c>
      <c r="F102" s="304"/>
      <c r="G102" s="167" t="s">
        <v>375</v>
      </c>
      <c r="H102" s="166" t="s">
        <v>376</v>
      </c>
      <c r="I102" s="166" t="s">
        <v>377</v>
      </c>
      <c r="J102" s="166" t="s">
        <v>378</v>
      </c>
    </row>
    <row r="103" spans="1:10" ht="39" customHeight="1" x14ac:dyDescent="0.25">
      <c r="A103" s="168" t="s">
        <v>379</v>
      </c>
      <c r="B103" s="237">
        <v>5914351</v>
      </c>
      <c r="C103" s="168" t="s">
        <v>398</v>
      </c>
      <c r="D103" s="168" t="s">
        <v>494</v>
      </c>
      <c r="E103" s="305" t="s">
        <v>400</v>
      </c>
      <c r="F103" s="305"/>
      <c r="G103" s="169" t="s">
        <v>495</v>
      </c>
      <c r="H103" s="170">
        <v>1</v>
      </c>
      <c r="I103" s="171">
        <f>J103</f>
        <v>2.103635655290633</v>
      </c>
      <c r="J103" s="171">
        <f>J113</f>
        <v>2.103635655290633</v>
      </c>
    </row>
    <row r="104" spans="1:10" ht="15" customHeight="1" x14ac:dyDescent="0.25">
      <c r="A104" s="304" t="s">
        <v>402</v>
      </c>
      <c r="B104" s="312" t="s">
        <v>371</v>
      </c>
      <c r="C104" s="304" t="s">
        <v>372</v>
      </c>
      <c r="D104" s="304" t="s">
        <v>403</v>
      </c>
      <c r="E104" s="311" t="s">
        <v>404</v>
      </c>
      <c r="F104" s="310" t="s">
        <v>405</v>
      </c>
      <c r="G104" s="311"/>
      <c r="H104" s="310" t="s">
        <v>406</v>
      </c>
      <c r="I104" s="311"/>
      <c r="J104" s="311" t="s">
        <v>407</v>
      </c>
    </row>
    <row r="105" spans="1:10" ht="15" customHeight="1" x14ac:dyDescent="0.25">
      <c r="A105" s="311"/>
      <c r="B105" s="312"/>
      <c r="C105" s="311"/>
      <c r="D105" s="311"/>
      <c r="E105" s="311"/>
      <c r="F105" s="166" t="s">
        <v>408</v>
      </c>
      <c r="G105" s="166" t="s">
        <v>409</v>
      </c>
      <c r="H105" s="166" t="s">
        <v>408</v>
      </c>
      <c r="I105" s="166" t="s">
        <v>409</v>
      </c>
      <c r="J105" s="311"/>
    </row>
    <row r="106" spans="1:10" ht="25.95" customHeight="1" x14ac:dyDescent="0.25">
      <c r="A106" s="177" t="s">
        <v>394</v>
      </c>
      <c r="B106" s="238" t="s">
        <v>410</v>
      </c>
      <c r="C106" s="177" t="s">
        <v>398</v>
      </c>
      <c r="D106" s="177" t="s">
        <v>411</v>
      </c>
      <c r="E106" s="179">
        <v>3</v>
      </c>
      <c r="F106" s="180">
        <v>0.77</v>
      </c>
      <c r="G106" s="180">
        <v>0.23</v>
      </c>
      <c r="H106" s="182">
        <v>234.08189999999999</v>
      </c>
      <c r="I106" s="182">
        <v>75.453299999999999</v>
      </c>
      <c r="J106" s="182">
        <v>592.79200000000003</v>
      </c>
    </row>
    <row r="107" spans="1:10" ht="25.95" customHeight="1" x14ac:dyDescent="0.25">
      <c r="A107" s="177" t="s">
        <v>394</v>
      </c>
      <c r="B107" s="238" t="s">
        <v>412</v>
      </c>
      <c r="C107" s="177" t="s">
        <v>398</v>
      </c>
      <c r="D107" s="177" t="s">
        <v>413</v>
      </c>
      <c r="E107" s="179">
        <v>1</v>
      </c>
      <c r="F107" s="180">
        <v>1</v>
      </c>
      <c r="G107" s="180">
        <v>0</v>
      </c>
      <c r="H107" s="182">
        <v>352.14010000000002</v>
      </c>
      <c r="I107" s="182">
        <v>171.10499999999999</v>
      </c>
      <c r="J107" s="182">
        <v>352.14010000000002</v>
      </c>
    </row>
    <row r="108" spans="1:10" ht="19.95" customHeight="1" x14ac:dyDescent="0.25">
      <c r="A108" s="308"/>
      <c r="B108" s="309"/>
      <c r="C108" s="308"/>
      <c r="D108" s="308"/>
      <c r="E108" s="308"/>
      <c r="F108" s="308" t="s">
        <v>416</v>
      </c>
      <c r="G108" s="308"/>
      <c r="H108" s="308"/>
      <c r="I108" s="308"/>
      <c r="J108" s="183">
        <v>944.93209999999999</v>
      </c>
    </row>
    <row r="109" spans="1:10" ht="19.95" customHeight="1" x14ac:dyDescent="0.25">
      <c r="A109" s="308"/>
      <c r="B109" s="309"/>
      <c r="C109" s="308"/>
      <c r="D109" s="308"/>
      <c r="E109" s="308"/>
      <c r="F109" s="308" t="s">
        <v>417</v>
      </c>
      <c r="G109" s="308"/>
      <c r="H109" s="308"/>
      <c r="I109" s="308"/>
      <c r="J109" s="183">
        <v>944.93209999999999</v>
      </c>
    </row>
    <row r="110" spans="1:10" ht="19.95" customHeight="1" x14ac:dyDescent="0.25">
      <c r="A110" s="308"/>
      <c r="B110" s="309"/>
      <c r="C110" s="308"/>
      <c r="D110" s="308"/>
      <c r="E110" s="308"/>
      <c r="F110" s="308" t="s">
        <v>418</v>
      </c>
      <c r="G110" s="308"/>
      <c r="H110" s="308"/>
      <c r="I110" s="308"/>
      <c r="J110" s="183">
        <v>0</v>
      </c>
    </row>
    <row r="111" spans="1:10" ht="19.95" customHeight="1" x14ac:dyDescent="0.25">
      <c r="A111" s="308"/>
      <c r="B111" s="309"/>
      <c r="C111" s="308"/>
      <c r="D111" s="308"/>
      <c r="E111" s="308"/>
      <c r="F111" s="308" t="s">
        <v>419</v>
      </c>
      <c r="G111" s="308"/>
      <c r="H111" s="308"/>
      <c r="I111" s="308"/>
      <c r="J111" s="183">
        <v>0</v>
      </c>
    </row>
    <row r="112" spans="1:10" ht="19.95" customHeight="1" x14ac:dyDescent="0.25">
      <c r="A112" s="308"/>
      <c r="B112" s="309"/>
      <c r="C112" s="308"/>
      <c r="D112" s="308"/>
      <c r="E112" s="308"/>
      <c r="F112" s="308" t="s">
        <v>420</v>
      </c>
      <c r="G112" s="308"/>
      <c r="H112" s="308"/>
      <c r="I112" s="308"/>
      <c r="J112" s="183">
        <v>449.19000000000023</v>
      </c>
    </row>
    <row r="113" spans="1:10" ht="19.95" customHeight="1" thickBot="1" x14ac:dyDescent="0.3">
      <c r="A113" s="308"/>
      <c r="B113" s="309"/>
      <c r="C113" s="308"/>
      <c r="D113" s="308"/>
      <c r="E113" s="308"/>
      <c r="F113" s="308" t="s">
        <v>421</v>
      </c>
      <c r="G113" s="308"/>
      <c r="H113" s="308"/>
      <c r="I113" s="308"/>
      <c r="J113" s="183">
        <f>J109/J112</f>
        <v>2.103635655290633</v>
      </c>
    </row>
    <row r="114" spans="1:10" ht="1.05" customHeight="1" thickTop="1" x14ac:dyDescent="0.25">
      <c r="A114" s="181"/>
      <c r="B114" s="239"/>
      <c r="C114" s="181"/>
      <c r="D114" s="181"/>
      <c r="E114" s="181"/>
      <c r="F114" s="181"/>
      <c r="G114" s="181"/>
      <c r="H114" s="181"/>
      <c r="I114" s="181"/>
      <c r="J114" s="181"/>
    </row>
    <row r="115" spans="1:10" ht="18" customHeight="1" x14ac:dyDescent="0.25">
      <c r="A115" s="165"/>
      <c r="B115" s="236" t="s">
        <v>371</v>
      </c>
      <c r="C115" s="165" t="s">
        <v>372</v>
      </c>
      <c r="D115" s="165" t="s">
        <v>373</v>
      </c>
      <c r="E115" s="304" t="s">
        <v>374</v>
      </c>
      <c r="F115" s="304"/>
      <c r="G115" s="167" t="s">
        <v>375</v>
      </c>
      <c r="H115" s="166" t="s">
        <v>376</v>
      </c>
      <c r="I115" s="166" t="s">
        <v>377</v>
      </c>
      <c r="J115" s="166" t="s">
        <v>378</v>
      </c>
    </row>
    <row r="116" spans="1:10" ht="25.95" customHeight="1" x14ac:dyDescent="0.25">
      <c r="A116" s="168" t="s">
        <v>379</v>
      </c>
      <c r="B116" s="237">
        <v>5915320</v>
      </c>
      <c r="C116" s="168" t="s">
        <v>398</v>
      </c>
      <c r="D116" s="168" t="s">
        <v>496</v>
      </c>
      <c r="E116" s="305" t="s">
        <v>400</v>
      </c>
      <c r="F116" s="305"/>
      <c r="G116" s="169" t="s">
        <v>497</v>
      </c>
      <c r="H116" s="170">
        <v>1</v>
      </c>
      <c r="I116" s="171">
        <v>0.55000000000000004</v>
      </c>
      <c r="J116" s="171">
        <v>0.55000000000000004</v>
      </c>
    </row>
    <row r="117" spans="1:10" ht="15" customHeight="1" x14ac:dyDescent="0.25">
      <c r="A117" s="304" t="s">
        <v>402</v>
      </c>
      <c r="B117" s="312" t="s">
        <v>371</v>
      </c>
      <c r="C117" s="304" t="s">
        <v>372</v>
      </c>
      <c r="D117" s="304" t="s">
        <v>403</v>
      </c>
      <c r="E117" s="311" t="s">
        <v>404</v>
      </c>
      <c r="F117" s="310" t="s">
        <v>405</v>
      </c>
      <c r="G117" s="311"/>
      <c r="H117" s="310" t="s">
        <v>406</v>
      </c>
      <c r="I117" s="311"/>
      <c r="J117" s="311" t="s">
        <v>407</v>
      </c>
    </row>
    <row r="118" spans="1:10" ht="15" customHeight="1" x14ac:dyDescent="0.25">
      <c r="A118" s="311"/>
      <c r="B118" s="312"/>
      <c r="C118" s="311"/>
      <c r="D118" s="311"/>
      <c r="E118" s="311"/>
      <c r="F118" s="166" t="s">
        <v>408</v>
      </c>
      <c r="G118" s="166" t="s">
        <v>409</v>
      </c>
      <c r="H118" s="166" t="s">
        <v>408</v>
      </c>
      <c r="I118" s="166" t="s">
        <v>409</v>
      </c>
      <c r="J118" s="311"/>
    </row>
    <row r="119" spans="1:10" ht="25.95" customHeight="1" x14ac:dyDescent="0.25">
      <c r="A119" s="177" t="s">
        <v>394</v>
      </c>
      <c r="B119" s="238" t="s">
        <v>410</v>
      </c>
      <c r="C119" s="177" t="s">
        <v>398</v>
      </c>
      <c r="D119" s="177" t="s">
        <v>411</v>
      </c>
      <c r="E119" s="179">
        <v>1</v>
      </c>
      <c r="F119" s="180">
        <v>1</v>
      </c>
      <c r="G119" s="180">
        <v>0</v>
      </c>
      <c r="H119" s="182">
        <v>234.08189999999999</v>
      </c>
      <c r="I119" s="182">
        <v>75.453299999999999</v>
      </c>
      <c r="J119" s="182">
        <v>234.08189999999999</v>
      </c>
    </row>
    <row r="120" spans="1:10" ht="19.95" customHeight="1" x14ac:dyDescent="0.25">
      <c r="A120" s="308"/>
      <c r="B120" s="309"/>
      <c r="C120" s="308"/>
      <c r="D120" s="308"/>
      <c r="E120" s="308"/>
      <c r="F120" s="308" t="s">
        <v>416</v>
      </c>
      <c r="G120" s="308"/>
      <c r="H120" s="308"/>
      <c r="I120" s="308"/>
      <c r="J120" s="183">
        <v>234.08189999999999</v>
      </c>
    </row>
    <row r="121" spans="1:10" ht="19.95" customHeight="1" x14ac:dyDescent="0.25">
      <c r="A121" s="308"/>
      <c r="B121" s="309"/>
      <c r="C121" s="308"/>
      <c r="D121" s="308"/>
      <c r="E121" s="308"/>
      <c r="F121" s="308" t="s">
        <v>417</v>
      </c>
      <c r="G121" s="308"/>
      <c r="H121" s="308"/>
      <c r="I121" s="308"/>
      <c r="J121" s="183">
        <v>234.08189999999999</v>
      </c>
    </row>
    <row r="122" spans="1:10" ht="19.95" customHeight="1" x14ac:dyDescent="0.25">
      <c r="A122" s="308"/>
      <c r="B122" s="309"/>
      <c r="C122" s="308"/>
      <c r="D122" s="308"/>
      <c r="E122" s="308"/>
      <c r="F122" s="308" t="s">
        <v>418</v>
      </c>
      <c r="G122" s="308"/>
      <c r="H122" s="308"/>
      <c r="I122" s="308"/>
      <c r="J122" s="183">
        <v>1.7299999999999999E-2</v>
      </c>
    </row>
    <row r="123" spans="1:10" ht="19.95" customHeight="1" x14ac:dyDescent="0.25">
      <c r="A123" s="308"/>
      <c r="B123" s="309"/>
      <c r="C123" s="308"/>
      <c r="D123" s="308"/>
      <c r="E123" s="308"/>
      <c r="F123" s="308" t="s">
        <v>419</v>
      </c>
      <c r="G123" s="308"/>
      <c r="H123" s="308"/>
      <c r="I123" s="308"/>
      <c r="J123" s="183">
        <v>9.2999999999999992E-3</v>
      </c>
    </row>
    <row r="124" spans="1:10" ht="19.95" customHeight="1" x14ac:dyDescent="0.25">
      <c r="A124" s="308"/>
      <c r="B124" s="309"/>
      <c r="C124" s="308"/>
      <c r="D124" s="308"/>
      <c r="E124" s="308"/>
      <c r="F124" s="308" t="s">
        <v>420</v>
      </c>
      <c r="G124" s="308"/>
      <c r="H124" s="308"/>
      <c r="I124" s="308"/>
      <c r="J124" s="183">
        <v>435.75</v>
      </c>
    </row>
    <row r="125" spans="1:10" ht="19.95" customHeight="1" thickBot="1" x14ac:dyDescent="0.3">
      <c r="A125" s="308"/>
      <c r="B125" s="309"/>
      <c r="C125" s="308"/>
      <c r="D125" s="308"/>
      <c r="E125" s="308"/>
      <c r="F125" s="308" t="s">
        <v>421</v>
      </c>
      <c r="G125" s="308"/>
      <c r="H125" s="308"/>
      <c r="I125" s="308"/>
      <c r="J125" s="183">
        <v>0.53720000000000001</v>
      </c>
    </row>
    <row r="126" spans="1:10" ht="1.05" customHeight="1" thickTop="1" x14ac:dyDescent="0.25">
      <c r="A126" s="181"/>
      <c r="B126" s="239"/>
      <c r="C126" s="181"/>
      <c r="D126" s="181"/>
      <c r="E126" s="181"/>
      <c r="F126" s="181"/>
      <c r="G126" s="181"/>
      <c r="H126" s="181"/>
      <c r="I126" s="181"/>
      <c r="J126" s="181"/>
    </row>
    <row r="127" spans="1:10" ht="18" customHeight="1" x14ac:dyDescent="0.25">
      <c r="A127" s="165"/>
      <c r="B127" s="236" t="s">
        <v>371</v>
      </c>
      <c r="C127" s="165" t="s">
        <v>372</v>
      </c>
      <c r="D127" s="165" t="s">
        <v>373</v>
      </c>
      <c r="E127" s="304" t="s">
        <v>374</v>
      </c>
      <c r="F127" s="304"/>
      <c r="G127" s="167" t="s">
        <v>375</v>
      </c>
      <c r="H127" s="166" t="s">
        <v>376</v>
      </c>
      <c r="I127" s="166" t="s">
        <v>377</v>
      </c>
      <c r="J127" s="166" t="s">
        <v>378</v>
      </c>
    </row>
    <row r="128" spans="1:10" ht="25.95" customHeight="1" x14ac:dyDescent="0.25">
      <c r="A128" s="168" t="s">
        <v>379</v>
      </c>
      <c r="B128" s="237">
        <v>5915321</v>
      </c>
      <c r="C128" s="168" t="s">
        <v>398</v>
      </c>
      <c r="D128" s="168" t="s">
        <v>498</v>
      </c>
      <c r="E128" s="305" t="s">
        <v>400</v>
      </c>
      <c r="F128" s="305"/>
      <c r="G128" s="169" t="s">
        <v>497</v>
      </c>
      <c r="H128" s="170">
        <v>1</v>
      </c>
      <c r="I128" s="171">
        <v>0.45</v>
      </c>
      <c r="J128" s="171">
        <v>0.45</v>
      </c>
    </row>
    <row r="129" spans="1:10" ht="15" customHeight="1" x14ac:dyDescent="0.25">
      <c r="A129" s="304" t="s">
        <v>402</v>
      </c>
      <c r="B129" s="312" t="s">
        <v>371</v>
      </c>
      <c r="C129" s="304" t="s">
        <v>372</v>
      </c>
      <c r="D129" s="304" t="s">
        <v>403</v>
      </c>
      <c r="E129" s="311" t="s">
        <v>404</v>
      </c>
      <c r="F129" s="310" t="s">
        <v>405</v>
      </c>
      <c r="G129" s="311"/>
      <c r="H129" s="310" t="s">
        <v>406</v>
      </c>
      <c r="I129" s="311"/>
      <c r="J129" s="311" t="s">
        <v>407</v>
      </c>
    </row>
    <row r="130" spans="1:10" ht="15" customHeight="1" x14ac:dyDescent="0.25">
      <c r="A130" s="311"/>
      <c r="B130" s="312"/>
      <c r="C130" s="311"/>
      <c r="D130" s="311"/>
      <c r="E130" s="311"/>
      <c r="F130" s="166" t="s">
        <v>408</v>
      </c>
      <c r="G130" s="166" t="s">
        <v>409</v>
      </c>
      <c r="H130" s="166" t="s">
        <v>408</v>
      </c>
      <c r="I130" s="166" t="s">
        <v>409</v>
      </c>
      <c r="J130" s="311"/>
    </row>
    <row r="131" spans="1:10" ht="25.95" customHeight="1" x14ac:dyDescent="0.25">
      <c r="A131" s="177" t="s">
        <v>394</v>
      </c>
      <c r="B131" s="238" t="s">
        <v>410</v>
      </c>
      <c r="C131" s="177" t="s">
        <v>398</v>
      </c>
      <c r="D131" s="177" t="s">
        <v>411</v>
      </c>
      <c r="E131" s="179">
        <v>1</v>
      </c>
      <c r="F131" s="180">
        <v>1</v>
      </c>
      <c r="G131" s="180">
        <v>0</v>
      </c>
      <c r="H131" s="182">
        <v>234.08189999999999</v>
      </c>
      <c r="I131" s="182">
        <v>75.453299999999999</v>
      </c>
      <c r="J131" s="182">
        <v>234.08189999999999</v>
      </c>
    </row>
    <row r="132" spans="1:10" ht="19.95" customHeight="1" x14ac:dyDescent="0.25">
      <c r="A132" s="308"/>
      <c r="B132" s="309"/>
      <c r="C132" s="308"/>
      <c r="D132" s="308"/>
      <c r="E132" s="308"/>
      <c r="F132" s="308" t="s">
        <v>416</v>
      </c>
      <c r="G132" s="308"/>
      <c r="H132" s="308"/>
      <c r="I132" s="308"/>
      <c r="J132" s="183">
        <v>234.08189999999999</v>
      </c>
    </row>
    <row r="133" spans="1:10" ht="19.95" customHeight="1" x14ac:dyDescent="0.25">
      <c r="A133" s="308"/>
      <c r="B133" s="309"/>
      <c r="C133" s="308"/>
      <c r="D133" s="308"/>
      <c r="E133" s="308"/>
      <c r="F133" s="308" t="s">
        <v>417</v>
      </c>
      <c r="G133" s="308"/>
      <c r="H133" s="308"/>
      <c r="I133" s="308"/>
      <c r="J133" s="183">
        <v>234.08189999999999</v>
      </c>
    </row>
    <row r="134" spans="1:10" ht="19.95" customHeight="1" x14ac:dyDescent="0.25">
      <c r="A134" s="308"/>
      <c r="B134" s="309"/>
      <c r="C134" s="308"/>
      <c r="D134" s="308"/>
      <c r="E134" s="308"/>
      <c r="F134" s="308" t="s">
        <v>418</v>
      </c>
      <c r="G134" s="308"/>
      <c r="H134" s="308"/>
      <c r="I134" s="308"/>
      <c r="J134" s="183">
        <v>0</v>
      </c>
    </row>
    <row r="135" spans="1:10" ht="19.95" customHeight="1" x14ac:dyDescent="0.25">
      <c r="A135" s="308"/>
      <c r="B135" s="309"/>
      <c r="C135" s="308"/>
      <c r="D135" s="308"/>
      <c r="E135" s="308"/>
      <c r="F135" s="308" t="s">
        <v>419</v>
      </c>
      <c r="G135" s="308"/>
      <c r="H135" s="308"/>
      <c r="I135" s="308"/>
      <c r="J135" s="183">
        <v>0</v>
      </c>
    </row>
    <row r="136" spans="1:10" ht="19.95" customHeight="1" x14ac:dyDescent="0.25">
      <c r="A136" s="308"/>
      <c r="B136" s="309"/>
      <c r="C136" s="308"/>
      <c r="D136" s="308"/>
      <c r="E136" s="308"/>
      <c r="F136" s="308" t="s">
        <v>420</v>
      </c>
      <c r="G136" s="308"/>
      <c r="H136" s="308"/>
      <c r="I136" s="308"/>
      <c r="J136" s="183">
        <v>522.9</v>
      </c>
    </row>
    <row r="137" spans="1:10" ht="19.95" customHeight="1" thickBot="1" x14ac:dyDescent="0.3">
      <c r="A137" s="308"/>
      <c r="B137" s="309"/>
      <c r="C137" s="308"/>
      <c r="D137" s="308"/>
      <c r="E137" s="308"/>
      <c r="F137" s="308" t="s">
        <v>421</v>
      </c>
      <c r="G137" s="308"/>
      <c r="H137" s="308"/>
      <c r="I137" s="308"/>
      <c r="J137" s="183">
        <v>0.44769999999999999</v>
      </c>
    </row>
    <row r="138" spans="1:10" ht="1.05" customHeight="1" thickTop="1" x14ac:dyDescent="0.25">
      <c r="A138" s="181"/>
      <c r="B138" s="239"/>
      <c r="C138" s="181"/>
      <c r="D138" s="181"/>
      <c r="E138" s="181"/>
      <c r="F138" s="181"/>
      <c r="G138" s="181"/>
      <c r="H138" s="181"/>
      <c r="I138" s="181"/>
      <c r="J138" s="181"/>
    </row>
    <row r="139" spans="1:10" ht="18" customHeight="1" x14ac:dyDescent="0.25">
      <c r="A139" s="165"/>
      <c r="B139" s="236" t="s">
        <v>371</v>
      </c>
      <c r="C139" s="165" t="s">
        <v>372</v>
      </c>
      <c r="D139" s="165" t="s">
        <v>373</v>
      </c>
      <c r="E139" s="304" t="s">
        <v>374</v>
      </c>
      <c r="F139" s="304"/>
      <c r="G139" s="167" t="s">
        <v>375</v>
      </c>
      <c r="H139" s="166" t="s">
        <v>376</v>
      </c>
      <c r="I139" s="166" t="s">
        <v>377</v>
      </c>
      <c r="J139" s="166" t="s">
        <v>378</v>
      </c>
    </row>
    <row r="140" spans="1:10" ht="24" customHeight="1" x14ac:dyDescent="0.25">
      <c r="A140" s="168" t="s">
        <v>379</v>
      </c>
      <c r="B140" s="237">
        <v>4413942</v>
      </c>
      <c r="C140" s="168" t="s">
        <v>398</v>
      </c>
      <c r="D140" s="168" t="s">
        <v>499</v>
      </c>
      <c r="E140" s="305" t="s">
        <v>400</v>
      </c>
      <c r="F140" s="305"/>
      <c r="G140" s="169" t="s">
        <v>401</v>
      </c>
      <c r="H140" s="170">
        <v>1</v>
      </c>
      <c r="I140" s="171">
        <v>1.47</v>
      </c>
      <c r="J140" s="171">
        <v>1.47</v>
      </c>
    </row>
    <row r="141" spans="1:10" ht="15" customHeight="1" x14ac:dyDescent="0.25">
      <c r="A141" s="304" t="s">
        <v>402</v>
      </c>
      <c r="B141" s="312" t="s">
        <v>371</v>
      </c>
      <c r="C141" s="304" t="s">
        <v>372</v>
      </c>
      <c r="D141" s="304" t="s">
        <v>403</v>
      </c>
      <c r="E141" s="311" t="s">
        <v>404</v>
      </c>
      <c r="F141" s="310" t="s">
        <v>405</v>
      </c>
      <c r="G141" s="311"/>
      <c r="H141" s="310" t="s">
        <v>406</v>
      </c>
      <c r="I141" s="311"/>
      <c r="J141" s="311" t="s">
        <v>407</v>
      </c>
    </row>
    <row r="142" spans="1:10" ht="15" customHeight="1" x14ac:dyDescent="0.25">
      <c r="A142" s="311"/>
      <c r="B142" s="312"/>
      <c r="C142" s="311"/>
      <c r="D142" s="311"/>
      <c r="E142" s="311"/>
      <c r="F142" s="166" t="s">
        <v>408</v>
      </c>
      <c r="G142" s="166" t="s">
        <v>409</v>
      </c>
      <c r="H142" s="166" t="s">
        <v>408</v>
      </c>
      <c r="I142" s="166" t="s">
        <v>409</v>
      </c>
      <c r="J142" s="311"/>
    </row>
    <row r="143" spans="1:10" ht="24" customHeight="1" x14ac:dyDescent="0.25">
      <c r="A143" s="177" t="s">
        <v>394</v>
      </c>
      <c r="B143" s="238" t="s">
        <v>500</v>
      </c>
      <c r="C143" s="177" t="s">
        <v>398</v>
      </c>
      <c r="D143" s="177" t="s">
        <v>501</v>
      </c>
      <c r="E143" s="179">
        <v>1</v>
      </c>
      <c r="F143" s="180">
        <v>1</v>
      </c>
      <c r="G143" s="180">
        <v>0</v>
      </c>
      <c r="H143" s="182">
        <v>237.07050000000001</v>
      </c>
      <c r="I143" s="182">
        <v>94.003299999999996</v>
      </c>
      <c r="J143" s="182">
        <v>237.07050000000001</v>
      </c>
    </row>
    <row r="144" spans="1:10" ht="19.95" customHeight="1" x14ac:dyDescent="0.25">
      <c r="A144" s="308"/>
      <c r="B144" s="309"/>
      <c r="C144" s="308"/>
      <c r="D144" s="308"/>
      <c r="E144" s="308"/>
      <c r="F144" s="308" t="s">
        <v>416</v>
      </c>
      <c r="G144" s="308"/>
      <c r="H144" s="308"/>
      <c r="I144" s="308"/>
      <c r="J144" s="183">
        <v>237.07050000000001</v>
      </c>
    </row>
    <row r="145" spans="1:10" ht="19.95" customHeight="1" x14ac:dyDescent="0.25">
      <c r="A145" s="308"/>
      <c r="B145" s="309"/>
      <c r="C145" s="308"/>
      <c r="D145" s="308"/>
      <c r="E145" s="308"/>
      <c r="F145" s="308" t="s">
        <v>417</v>
      </c>
      <c r="G145" s="308"/>
      <c r="H145" s="308"/>
      <c r="I145" s="308"/>
      <c r="J145" s="183">
        <v>237.07050000000001</v>
      </c>
    </row>
    <row r="146" spans="1:10" ht="19.95" customHeight="1" x14ac:dyDescent="0.25">
      <c r="A146" s="308"/>
      <c r="B146" s="309"/>
      <c r="C146" s="308"/>
      <c r="D146" s="308"/>
      <c r="E146" s="308"/>
      <c r="F146" s="308" t="s">
        <v>418</v>
      </c>
      <c r="G146" s="308"/>
      <c r="H146" s="308"/>
      <c r="I146" s="308"/>
      <c r="J146" s="183">
        <v>1.7299999999999999E-2</v>
      </c>
    </row>
    <row r="147" spans="1:10" ht="19.95" customHeight="1" x14ac:dyDescent="0.25">
      <c r="A147" s="308"/>
      <c r="B147" s="309"/>
      <c r="C147" s="308"/>
      <c r="D147" s="308"/>
      <c r="E147" s="308"/>
      <c r="F147" s="308" t="s">
        <v>419</v>
      </c>
      <c r="G147" s="308"/>
      <c r="H147" s="308"/>
      <c r="I147" s="308"/>
      <c r="J147" s="183">
        <v>2.3199999999999998E-2</v>
      </c>
    </row>
    <row r="148" spans="1:10" ht="19.95" customHeight="1" x14ac:dyDescent="0.25">
      <c r="A148" s="308"/>
      <c r="B148" s="309"/>
      <c r="C148" s="308"/>
      <c r="D148" s="308"/>
      <c r="E148" s="308"/>
      <c r="F148" s="308" t="s">
        <v>420</v>
      </c>
      <c r="G148" s="308"/>
      <c r="H148" s="308"/>
      <c r="I148" s="308"/>
      <c r="J148" s="183">
        <v>176.81</v>
      </c>
    </row>
    <row r="149" spans="1:10" ht="19.95" customHeight="1" x14ac:dyDescent="0.25">
      <c r="A149" s="308"/>
      <c r="B149" s="309"/>
      <c r="C149" s="308"/>
      <c r="D149" s="308"/>
      <c r="E149" s="308"/>
      <c r="F149" s="308" t="s">
        <v>421</v>
      </c>
      <c r="G149" s="308"/>
      <c r="H149" s="308"/>
      <c r="I149" s="308"/>
      <c r="J149" s="183">
        <v>1.3408</v>
      </c>
    </row>
    <row r="150" spans="1:10" ht="19.95" customHeight="1" x14ac:dyDescent="0.25">
      <c r="A150" s="165" t="s">
        <v>422</v>
      </c>
      <c r="B150" s="236" t="s">
        <v>372</v>
      </c>
      <c r="C150" s="165" t="s">
        <v>371</v>
      </c>
      <c r="D150" s="165" t="s">
        <v>423</v>
      </c>
      <c r="E150" s="166" t="s">
        <v>404</v>
      </c>
      <c r="F150" s="166" t="s">
        <v>424</v>
      </c>
      <c r="G150" s="311" t="s">
        <v>425</v>
      </c>
      <c r="H150" s="311"/>
      <c r="I150" s="311"/>
      <c r="J150" s="166" t="s">
        <v>407</v>
      </c>
    </row>
    <row r="151" spans="1:10" ht="24" customHeight="1" x14ac:dyDescent="0.25">
      <c r="A151" s="172" t="s">
        <v>426</v>
      </c>
      <c r="B151" s="233" t="s">
        <v>380</v>
      </c>
      <c r="C151" s="172">
        <v>88316</v>
      </c>
      <c r="D151" s="172" t="s">
        <v>389</v>
      </c>
      <c r="E151" s="175">
        <v>5.6557999999999999E-3</v>
      </c>
      <c r="F151" s="174" t="s">
        <v>387</v>
      </c>
      <c r="G151" s="313">
        <v>19.41</v>
      </c>
      <c r="H151" s="313"/>
      <c r="I151" s="306"/>
      <c r="J151" s="184">
        <v>0.10979999999999999</v>
      </c>
    </row>
    <row r="152" spans="1:10" ht="19.95" customHeight="1" thickBot="1" x14ac:dyDescent="0.3">
      <c r="A152" s="308"/>
      <c r="B152" s="309"/>
      <c r="C152" s="308"/>
      <c r="D152" s="308"/>
      <c r="E152" s="308"/>
      <c r="F152" s="308" t="s">
        <v>427</v>
      </c>
      <c r="G152" s="308"/>
      <c r="H152" s="308"/>
      <c r="I152" s="308"/>
      <c r="J152" s="183">
        <v>0.10979999999999999</v>
      </c>
    </row>
    <row r="153" spans="1:10" ht="1.05" customHeight="1" thickTop="1" x14ac:dyDescent="0.25">
      <c r="A153" s="181"/>
      <c r="B153" s="239"/>
      <c r="C153" s="181"/>
      <c r="D153" s="181"/>
      <c r="E153" s="181"/>
      <c r="F153" s="181"/>
      <c r="G153" s="181"/>
      <c r="H153" s="181"/>
      <c r="I153" s="181"/>
      <c r="J153" s="181"/>
    </row>
    <row r="154" spans="1:10" ht="18" customHeight="1" x14ac:dyDescent="0.25">
      <c r="A154" s="165"/>
      <c r="B154" s="236" t="s">
        <v>371</v>
      </c>
      <c r="C154" s="165" t="s">
        <v>372</v>
      </c>
      <c r="D154" s="165" t="s">
        <v>373</v>
      </c>
      <c r="E154" s="304" t="s">
        <v>374</v>
      </c>
      <c r="F154" s="304"/>
      <c r="G154" s="167" t="s">
        <v>375</v>
      </c>
      <c r="H154" s="166" t="s">
        <v>376</v>
      </c>
      <c r="I154" s="166" t="s">
        <v>377</v>
      </c>
      <c r="J154" s="166" t="s">
        <v>378</v>
      </c>
    </row>
    <row r="155" spans="1:10" ht="25.95" customHeight="1" x14ac:dyDescent="0.25">
      <c r="A155" s="168" t="s">
        <v>379</v>
      </c>
      <c r="B155" s="237">
        <v>4011228</v>
      </c>
      <c r="C155" s="168" t="s">
        <v>398</v>
      </c>
      <c r="D155" s="168" t="s">
        <v>502</v>
      </c>
      <c r="E155" s="305" t="s">
        <v>400</v>
      </c>
      <c r="F155" s="305"/>
      <c r="G155" s="169" t="s">
        <v>401</v>
      </c>
      <c r="H155" s="170">
        <v>1</v>
      </c>
      <c r="I155" s="171">
        <f>J155</f>
        <v>10.132367623618414</v>
      </c>
      <c r="J155" s="171">
        <f>J166+J169+J173+J176+J180+J167</f>
        <v>10.132367623618414</v>
      </c>
    </row>
    <row r="156" spans="1:10" ht="15" customHeight="1" x14ac:dyDescent="0.25">
      <c r="A156" s="304" t="s">
        <v>402</v>
      </c>
      <c r="B156" s="312" t="s">
        <v>371</v>
      </c>
      <c r="C156" s="304" t="s">
        <v>372</v>
      </c>
      <c r="D156" s="304" t="s">
        <v>403</v>
      </c>
      <c r="E156" s="311" t="s">
        <v>404</v>
      </c>
      <c r="F156" s="310" t="s">
        <v>405</v>
      </c>
      <c r="G156" s="311"/>
      <c r="H156" s="310" t="s">
        <v>406</v>
      </c>
      <c r="I156" s="311"/>
      <c r="J156" s="311" t="s">
        <v>407</v>
      </c>
    </row>
    <row r="157" spans="1:10" ht="15" customHeight="1" x14ac:dyDescent="0.25">
      <c r="A157" s="311"/>
      <c r="B157" s="312"/>
      <c r="C157" s="311"/>
      <c r="D157" s="311"/>
      <c r="E157" s="311"/>
      <c r="F157" s="166" t="s">
        <v>408</v>
      </c>
      <c r="G157" s="166" t="s">
        <v>409</v>
      </c>
      <c r="H157" s="166" t="s">
        <v>408</v>
      </c>
      <c r="I157" s="166" t="s">
        <v>409</v>
      </c>
      <c r="J157" s="311"/>
    </row>
    <row r="158" spans="1:10" ht="25.95" customHeight="1" x14ac:dyDescent="0.25">
      <c r="A158" s="177" t="s">
        <v>394</v>
      </c>
      <c r="B158" s="238" t="s">
        <v>463</v>
      </c>
      <c r="C158" s="177" t="s">
        <v>398</v>
      </c>
      <c r="D158" s="177" t="s">
        <v>464</v>
      </c>
      <c r="E158" s="179">
        <v>1</v>
      </c>
      <c r="F158" s="180">
        <v>0.83</v>
      </c>
      <c r="G158" s="180">
        <v>0.17</v>
      </c>
      <c r="H158" s="182">
        <v>258.47719999999998</v>
      </c>
      <c r="I158" s="182">
        <v>66.515100000000004</v>
      </c>
      <c r="J158" s="182">
        <v>225.84360000000001</v>
      </c>
    </row>
    <row r="159" spans="1:10" ht="24" customHeight="1" x14ac:dyDescent="0.25">
      <c r="A159" s="177" t="s">
        <v>394</v>
      </c>
      <c r="B159" s="238" t="s">
        <v>465</v>
      </c>
      <c r="C159" s="177" t="s">
        <v>398</v>
      </c>
      <c r="D159" s="177" t="s">
        <v>466</v>
      </c>
      <c r="E159" s="179">
        <v>1</v>
      </c>
      <c r="F159" s="180">
        <v>0.62</v>
      </c>
      <c r="G159" s="180">
        <v>0.38</v>
      </c>
      <c r="H159" s="182">
        <v>3.7534000000000001</v>
      </c>
      <c r="I159" s="182">
        <v>2.6137999999999999</v>
      </c>
      <c r="J159" s="182">
        <v>3.3203999999999998</v>
      </c>
    </row>
    <row r="160" spans="1:10" ht="24" customHeight="1" x14ac:dyDescent="0.25">
      <c r="A160" s="177" t="s">
        <v>394</v>
      </c>
      <c r="B160" s="238" t="s">
        <v>467</v>
      </c>
      <c r="C160" s="177" t="s">
        <v>398</v>
      </c>
      <c r="D160" s="177" t="s">
        <v>468</v>
      </c>
      <c r="E160" s="179">
        <v>1</v>
      </c>
      <c r="F160" s="180">
        <v>1</v>
      </c>
      <c r="G160" s="180">
        <v>0</v>
      </c>
      <c r="H160" s="182">
        <v>228.00720000000001</v>
      </c>
      <c r="I160" s="182">
        <v>99.041300000000007</v>
      </c>
      <c r="J160" s="182">
        <v>228.00720000000001</v>
      </c>
    </row>
    <row r="161" spans="1:10" ht="25.95" customHeight="1" x14ac:dyDescent="0.25">
      <c r="A161" s="177" t="s">
        <v>394</v>
      </c>
      <c r="B161" s="238" t="s">
        <v>469</v>
      </c>
      <c r="C161" s="177" t="s">
        <v>398</v>
      </c>
      <c r="D161" s="177" t="s">
        <v>470</v>
      </c>
      <c r="E161" s="179">
        <v>1</v>
      </c>
      <c r="F161" s="180">
        <v>0.65</v>
      </c>
      <c r="G161" s="180">
        <v>0.35</v>
      </c>
      <c r="H161" s="182">
        <v>202.42599999999999</v>
      </c>
      <c r="I161" s="182">
        <v>98.298400000000001</v>
      </c>
      <c r="J161" s="182">
        <v>165.9813</v>
      </c>
    </row>
    <row r="162" spans="1:10" ht="25.95" customHeight="1" x14ac:dyDescent="0.25">
      <c r="A162" s="177" t="s">
        <v>394</v>
      </c>
      <c r="B162" s="238" t="s">
        <v>471</v>
      </c>
      <c r="C162" s="177" t="s">
        <v>398</v>
      </c>
      <c r="D162" s="177" t="s">
        <v>472</v>
      </c>
      <c r="E162" s="179">
        <v>1</v>
      </c>
      <c r="F162" s="180">
        <v>0.67</v>
      </c>
      <c r="G162" s="180">
        <v>0.33</v>
      </c>
      <c r="H162" s="182">
        <v>169.62700000000001</v>
      </c>
      <c r="I162" s="182">
        <v>75.093699999999998</v>
      </c>
      <c r="J162" s="182">
        <v>138.43100000000001</v>
      </c>
    </row>
    <row r="163" spans="1:10" ht="24" customHeight="1" x14ac:dyDescent="0.25">
      <c r="A163" s="177" t="s">
        <v>394</v>
      </c>
      <c r="B163" s="238" t="s">
        <v>473</v>
      </c>
      <c r="C163" s="177" t="s">
        <v>398</v>
      </c>
      <c r="D163" s="177" t="s">
        <v>474</v>
      </c>
      <c r="E163" s="179">
        <v>1</v>
      </c>
      <c r="F163" s="180">
        <v>0.62</v>
      </c>
      <c r="G163" s="180">
        <v>0.38</v>
      </c>
      <c r="H163" s="182">
        <v>111.9152</v>
      </c>
      <c r="I163" s="182">
        <v>39.914900000000003</v>
      </c>
      <c r="J163" s="182">
        <v>84.555099999999996</v>
      </c>
    </row>
    <row r="164" spans="1:10" ht="19.95" customHeight="1" x14ac:dyDescent="0.25">
      <c r="A164" s="308"/>
      <c r="B164" s="309"/>
      <c r="C164" s="308"/>
      <c r="D164" s="308"/>
      <c r="E164" s="308"/>
      <c r="F164" s="308" t="s">
        <v>416</v>
      </c>
      <c r="G164" s="308"/>
      <c r="H164" s="308"/>
      <c r="I164" s="308"/>
      <c r="J164" s="183">
        <v>846.1386</v>
      </c>
    </row>
    <row r="165" spans="1:10" ht="19.95" customHeight="1" x14ac:dyDescent="0.25">
      <c r="A165" s="308"/>
      <c r="B165" s="309"/>
      <c r="C165" s="308"/>
      <c r="D165" s="308"/>
      <c r="E165" s="308"/>
      <c r="F165" s="308" t="s">
        <v>417</v>
      </c>
      <c r="G165" s="308"/>
      <c r="H165" s="308"/>
      <c r="I165" s="308"/>
      <c r="J165" s="183">
        <v>846.1386</v>
      </c>
    </row>
    <row r="166" spans="1:10" ht="19.95" customHeight="1" x14ac:dyDescent="0.25">
      <c r="A166" s="308"/>
      <c r="B166" s="309"/>
      <c r="C166" s="308"/>
      <c r="D166" s="308"/>
      <c r="E166" s="308"/>
      <c r="F166" s="308" t="s">
        <v>418</v>
      </c>
      <c r="G166" s="308"/>
      <c r="H166" s="308"/>
      <c r="I166" s="308"/>
      <c r="J166" s="183">
        <v>1.7299999999999999E-2</v>
      </c>
    </row>
    <row r="167" spans="1:10" ht="19.95" customHeight="1" x14ac:dyDescent="0.25">
      <c r="A167" s="308"/>
      <c r="B167" s="309"/>
      <c r="C167" s="308"/>
      <c r="D167" s="308"/>
      <c r="E167" s="308"/>
      <c r="F167" s="308" t="s">
        <v>419</v>
      </c>
      <c r="G167" s="308"/>
      <c r="H167" s="308"/>
      <c r="I167" s="308"/>
      <c r="J167" s="183">
        <v>9.69E-2</v>
      </c>
    </row>
    <row r="168" spans="1:10" ht="19.95" customHeight="1" x14ac:dyDescent="0.25">
      <c r="A168" s="308"/>
      <c r="B168" s="309"/>
      <c r="C168" s="308"/>
      <c r="D168" s="308"/>
      <c r="E168" s="308"/>
      <c r="F168" s="308" t="s">
        <v>420</v>
      </c>
      <c r="G168" s="308"/>
      <c r="H168" s="308"/>
      <c r="I168" s="308"/>
      <c r="J168" s="183">
        <v>146.3536</v>
      </c>
    </row>
    <row r="169" spans="1:10" ht="19.95" customHeight="1" x14ac:dyDescent="0.25">
      <c r="A169" s="308"/>
      <c r="B169" s="309"/>
      <c r="C169" s="308"/>
      <c r="D169" s="308"/>
      <c r="E169" s="308"/>
      <c r="F169" s="308" t="s">
        <v>421</v>
      </c>
      <c r="G169" s="308"/>
      <c r="H169" s="308"/>
      <c r="I169" s="308"/>
      <c r="J169" s="183">
        <f>J165/J168</f>
        <v>5.7814676236184148</v>
      </c>
    </row>
    <row r="170" spans="1:10" ht="19.95" customHeight="1" x14ac:dyDescent="0.25">
      <c r="A170" s="165" t="s">
        <v>422</v>
      </c>
      <c r="B170" s="236" t="s">
        <v>372</v>
      </c>
      <c r="C170" s="165" t="s">
        <v>371</v>
      </c>
      <c r="D170" s="165" t="s">
        <v>423</v>
      </c>
      <c r="E170" s="166" t="s">
        <v>404</v>
      </c>
      <c r="F170" s="166" t="s">
        <v>424</v>
      </c>
      <c r="G170" s="311" t="s">
        <v>425</v>
      </c>
      <c r="H170" s="311"/>
      <c r="I170" s="311"/>
      <c r="J170" s="166" t="s">
        <v>407</v>
      </c>
    </row>
    <row r="171" spans="1:10" ht="25.95" customHeight="1" x14ac:dyDescent="0.25">
      <c r="A171" s="172" t="s">
        <v>426</v>
      </c>
      <c r="B171" s="233" t="s">
        <v>398</v>
      </c>
      <c r="C171" s="172">
        <v>4016096</v>
      </c>
      <c r="D171" s="172" t="s">
        <v>503</v>
      </c>
      <c r="E171" s="175">
        <v>1.1002700000000001</v>
      </c>
      <c r="F171" s="174" t="s">
        <v>401</v>
      </c>
      <c r="G171" s="313">
        <v>1.0900000000000001</v>
      </c>
      <c r="H171" s="313"/>
      <c r="I171" s="306"/>
      <c r="J171" s="184">
        <v>1.1993</v>
      </c>
    </row>
    <row r="172" spans="1:10" ht="24" customHeight="1" x14ac:dyDescent="0.25">
      <c r="A172" s="172" t="s">
        <v>426</v>
      </c>
      <c r="B172" s="233" t="s">
        <v>380</v>
      </c>
      <c r="C172" s="172">
        <v>88316</v>
      </c>
      <c r="D172" s="172" t="s">
        <v>389</v>
      </c>
      <c r="E172" s="175">
        <v>6.6277999999999997E-3</v>
      </c>
      <c r="F172" s="174" t="s">
        <v>387</v>
      </c>
      <c r="G172" s="313">
        <v>19.41</v>
      </c>
      <c r="H172" s="313"/>
      <c r="I172" s="306"/>
      <c r="J172" s="184">
        <v>0.12859999999999999</v>
      </c>
    </row>
    <row r="173" spans="1:10" ht="19.95" customHeight="1" x14ac:dyDescent="0.25">
      <c r="A173" s="308"/>
      <c r="B173" s="309"/>
      <c r="C173" s="308"/>
      <c r="D173" s="308"/>
      <c r="E173" s="308"/>
      <c r="F173" s="308" t="s">
        <v>427</v>
      </c>
      <c r="G173" s="308"/>
      <c r="H173" s="308"/>
      <c r="I173" s="308"/>
      <c r="J173" s="183">
        <v>1.3279000000000001</v>
      </c>
    </row>
    <row r="174" spans="1:10" ht="19.95" customHeight="1" x14ac:dyDescent="0.25">
      <c r="A174" s="165" t="s">
        <v>504</v>
      </c>
      <c r="B174" s="236" t="s">
        <v>372</v>
      </c>
      <c r="C174" s="165" t="s">
        <v>394</v>
      </c>
      <c r="D174" s="165" t="s">
        <v>505</v>
      </c>
      <c r="E174" s="166" t="s">
        <v>371</v>
      </c>
      <c r="F174" s="166" t="s">
        <v>404</v>
      </c>
      <c r="G174" s="167" t="s">
        <v>424</v>
      </c>
      <c r="H174" s="311" t="s">
        <v>425</v>
      </c>
      <c r="I174" s="311"/>
      <c r="J174" s="166" t="s">
        <v>407</v>
      </c>
    </row>
    <row r="175" spans="1:10" ht="39" customHeight="1" x14ac:dyDescent="0.25">
      <c r="A175" s="172" t="s">
        <v>506</v>
      </c>
      <c r="B175" s="233" t="s">
        <v>398</v>
      </c>
      <c r="C175" s="172">
        <v>4016096</v>
      </c>
      <c r="D175" s="172" t="s">
        <v>507</v>
      </c>
      <c r="E175" s="173">
        <v>5914354</v>
      </c>
      <c r="F175" s="175">
        <v>2.0630099999999998</v>
      </c>
      <c r="G175" s="174" t="s">
        <v>495</v>
      </c>
      <c r="H175" s="313">
        <v>1.41</v>
      </c>
      <c r="I175" s="306"/>
      <c r="J175" s="184">
        <v>2.9087999999999998</v>
      </c>
    </row>
    <row r="176" spans="1:10" ht="19.95" customHeight="1" x14ac:dyDescent="0.25">
      <c r="A176" s="308"/>
      <c r="B176" s="309"/>
      <c r="C176" s="308"/>
      <c r="D176" s="308"/>
      <c r="E176" s="308"/>
      <c r="F176" s="308" t="s">
        <v>508</v>
      </c>
      <c r="G176" s="308"/>
      <c r="H176" s="308"/>
      <c r="I176" s="308"/>
      <c r="J176" s="183">
        <v>2.9087999999999998</v>
      </c>
    </row>
    <row r="177" spans="1:10" ht="19.95" customHeight="1" x14ac:dyDescent="0.25">
      <c r="A177" s="165" t="s">
        <v>509</v>
      </c>
      <c r="B177" s="236" t="s">
        <v>372</v>
      </c>
      <c r="C177" s="165" t="s">
        <v>394</v>
      </c>
      <c r="D177" s="165" t="s">
        <v>510</v>
      </c>
      <c r="E177" s="166" t="s">
        <v>404</v>
      </c>
      <c r="F177" s="166" t="s">
        <v>424</v>
      </c>
      <c r="G177" s="310" t="s">
        <v>511</v>
      </c>
      <c r="H177" s="311"/>
      <c r="I177" s="311"/>
      <c r="J177" s="166" t="s">
        <v>407</v>
      </c>
    </row>
    <row r="178" spans="1:10" ht="19.95" customHeight="1" x14ac:dyDescent="0.25">
      <c r="A178" s="167"/>
      <c r="B178" s="240"/>
      <c r="C178" s="167"/>
      <c r="D178" s="167"/>
      <c r="E178" s="167"/>
      <c r="F178" s="167"/>
      <c r="G178" s="167" t="s">
        <v>512</v>
      </c>
      <c r="H178" s="167" t="s">
        <v>513</v>
      </c>
      <c r="I178" s="167" t="s">
        <v>514</v>
      </c>
      <c r="J178" s="167"/>
    </row>
    <row r="179" spans="1:10" ht="49.95" customHeight="1" x14ac:dyDescent="0.25">
      <c r="A179" s="172" t="s">
        <v>510</v>
      </c>
      <c r="B179" s="233" t="s">
        <v>398</v>
      </c>
      <c r="C179" s="172">
        <v>4016096</v>
      </c>
      <c r="D179" s="172" t="s">
        <v>515</v>
      </c>
      <c r="E179" s="175">
        <v>2.0630099999999998</v>
      </c>
      <c r="F179" s="174" t="s">
        <v>497</v>
      </c>
      <c r="G179" s="173" t="s">
        <v>516</v>
      </c>
      <c r="H179" s="173" t="s">
        <v>517</v>
      </c>
      <c r="I179" s="173" t="s">
        <v>518</v>
      </c>
      <c r="J179" s="184">
        <v>0</v>
      </c>
    </row>
    <row r="180" spans="1:10" ht="19.95" customHeight="1" thickBot="1" x14ac:dyDescent="0.3">
      <c r="A180" s="308"/>
      <c r="B180" s="309"/>
      <c r="C180" s="308"/>
      <c r="D180" s="308"/>
      <c r="E180" s="308"/>
      <c r="F180" s="308" t="s">
        <v>519</v>
      </c>
      <c r="G180" s="308"/>
      <c r="H180" s="308"/>
      <c r="I180" s="308"/>
      <c r="J180" s="183">
        <v>0</v>
      </c>
    </row>
    <row r="181" spans="1:10" ht="1.05" customHeight="1" thickTop="1" x14ac:dyDescent="0.25">
      <c r="A181" s="181"/>
      <c r="B181" s="239"/>
      <c r="C181" s="181"/>
      <c r="D181" s="181"/>
      <c r="E181" s="181"/>
      <c r="F181" s="181"/>
      <c r="G181" s="181"/>
      <c r="H181" s="181"/>
      <c r="I181" s="181"/>
      <c r="J181" s="181"/>
    </row>
    <row r="182" spans="1:10" ht="18" customHeight="1" x14ac:dyDescent="0.25">
      <c r="A182" s="165"/>
      <c r="B182" s="236" t="s">
        <v>371</v>
      </c>
      <c r="C182" s="165" t="s">
        <v>372</v>
      </c>
      <c r="D182" s="165" t="s">
        <v>373</v>
      </c>
      <c r="E182" s="304" t="s">
        <v>374</v>
      </c>
      <c r="F182" s="304"/>
      <c r="G182" s="167" t="s">
        <v>375</v>
      </c>
      <c r="H182" s="166" t="s">
        <v>376</v>
      </c>
      <c r="I182" s="166" t="s">
        <v>377</v>
      </c>
      <c r="J182" s="166" t="s">
        <v>378</v>
      </c>
    </row>
    <row r="183" spans="1:10" ht="39" customHeight="1" x14ac:dyDescent="0.25">
      <c r="A183" s="168" t="s">
        <v>379</v>
      </c>
      <c r="B183" s="237">
        <v>92398</v>
      </c>
      <c r="C183" s="168" t="s">
        <v>380</v>
      </c>
      <c r="D183" s="168" t="s">
        <v>520</v>
      </c>
      <c r="E183" s="305" t="s">
        <v>521</v>
      </c>
      <c r="F183" s="305"/>
      <c r="G183" s="169" t="s">
        <v>383</v>
      </c>
      <c r="H183" s="170">
        <v>1</v>
      </c>
      <c r="I183" s="171">
        <f>J183</f>
        <v>17.974039318666669</v>
      </c>
      <c r="J183" s="171">
        <f>SUM(J184:J191)</f>
        <v>17.974039318666669</v>
      </c>
    </row>
    <row r="184" spans="1:10" ht="24" customHeight="1" x14ac:dyDescent="0.25">
      <c r="A184" s="172" t="s">
        <v>384</v>
      </c>
      <c r="B184" s="233">
        <v>88260</v>
      </c>
      <c r="C184" s="172" t="s">
        <v>380</v>
      </c>
      <c r="D184" s="172" t="s">
        <v>522</v>
      </c>
      <c r="E184" s="306" t="s">
        <v>386</v>
      </c>
      <c r="F184" s="306"/>
      <c r="G184" s="174" t="s">
        <v>387</v>
      </c>
      <c r="H184" s="175">
        <v>0.30305913333333334</v>
      </c>
      <c r="I184" s="176">
        <v>24.53</v>
      </c>
      <c r="J184" s="176">
        <f>I184*H184</f>
        <v>7.4340405406666674</v>
      </c>
    </row>
    <row r="185" spans="1:10" ht="24" customHeight="1" x14ac:dyDescent="0.25">
      <c r="A185" s="172" t="s">
        <v>384</v>
      </c>
      <c r="B185" s="233">
        <v>88316</v>
      </c>
      <c r="C185" s="172" t="s">
        <v>380</v>
      </c>
      <c r="D185" s="172" t="s">
        <v>389</v>
      </c>
      <c r="E185" s="306" t="s">
        <v>386</v>
      </c>
      <c r="F185" s="306"/>
      <c r="G185" s="174" t="s">
        <v>387</v>
      </c>
      <c r="H185" s="175">
        <f>H184</f>
        <v>0.30305913333333334</v>
      </c>
      <c r="I185" s="176">
        <v>19.41</v>
      </c>
      <c r="J185" s="176">
        <f t="shared" ref="J185:J191" si="5">I185*H185</f>
        <v>5.8823777780000004</v>
      </c>
    </row>
    <row r="186" spans="1:10" ht="39" customHeight="1" x14ac:dyDescent="0.25">
      <c r="A186" s="172" t="s">
        <v>384</v>
      </c>
      <c r="B186" s="233">
        <v>91277</v>
      </c>
      <c r="C186" s="172" t="s">
        <v>380</v>
      </c>
      <c r="D186" s="172" t="s">
        <v>523</v>
      </c>
      <c r="E186" s="306" t="s">
        <v>391</v>
      </c>
      <c r="F186" s="306"/>
      <c r="G186" s="174" t="s">
        <v>392</v>
      </c>
      <c r="H186" s="175">
        <v>5.4999999999999997E-3</v>
      </c>
      <c r="I186" s="176">
        <v>8.08</v>
      </c>
      <c r="J186" s="176">
        <f t="shared" si="5"/>
        <v>4.444E-2</v>
      </c>
    </row>
    <row r="187" spans="1:10" ht="39" customHeight="1" x14ac:dyDescent="0.25">
      <c r="A187" s="172" t="s">
        <v>384</v>
      </c>
      <c r="B187" s="233">
        <v>91278</v>
      </c>
      <c r="C187" s="172" t="s">
        <v>380</v>
      </c>
      <c r="D187" s="172" t="s">
        <v>524</v>
      </c>
      <c r="E187" s="306" t="s">
        <v>391</v>
      </c>
      <c r="F187" s="306"/>
      <c r="G187" s="174" t="s">
        <v>525</v>
      </c>
      <c r="H187" s="175">
        <v>0.12609999999999999</v>
      </c>
      <c r="I187" s="176">
        <v>0.56999999999999995</v>
      </c>
      <c r="J187" s="176">
        <f t="shared" si="5"/>
        <v>7.1876999999999983E-2</v>
      </c>
    </row>
    <row r="188" spans="1:10" ht="52.05" customHeight="1" x14ac:dyDescent="0.25">
      <c r="A188" s="172" t="s">
        <v>384</v>
      </c>
      <c r="B188" s="233">
        <v>91283</v>
      </c>
      <c r="C188" s="172" t="s">
        <v>380</v>
      </c>
      <c r="D188" s="172" t="s">
        <v>526</v>
      </c>
      <c r="E188" s="306" t="s">
        <v>391</v>
      </c>
      <c r="F188" s="306"/>
      <c r="G188" s="174" t="s">
        <v>392</v>
      </c>
      <c r="H188" s="175">
        <v>3.8E-3</v>
      </c>
      <c r="I188" s="176">
        <v>9.08</v>
      </c>
      <c r="J188" s="176">
        <f t="shared" si="5"/>
        <v>3.4504E-2</v>
      </c>
    </row>
    <row r="189" spans="1:10" ht="52.05" customHeight="1" x14ac:dyDescent="0.25">
      <c r="A189" s="172" t="s">
        <v>384</v>
      </c>
      <c r="B189" s="233">
        <v>91285</v>
      </c>
      <c r="C189" s="172" t="s">
        <v>380</v>
      </c>
      <c r="D189" s="172" t="s">
        <v>527</v>
      </c>
      <c r="E189" s="306" t="s">
        <v>391</v>
      </c>
      <c r="F189" s="306"/>
      <c r="G189" s="174" t="s">
        <v>525</v>
      </c>
      <c r="H189" s="175">
        <v>0.1278</v>
      </c>
      <c r="I189" s="176">
        <v>1.02</v>
      </c>
      <c r="J189" s="176">
        <f t="shared" si="5"/>
        <v>0.130356</v>
      </c>
    </row>
    <row r="190" spans="1:10" ht="25.95" customHeight="1" x14ac:dyDescent="0.25">
      <c r="A190" s="177" t="s">
        <v>394</v>
      </c>
      <c r="B190" s="238">
        <v>370</v>
      </c>
      <c r="C190" s="177" t="s">
        <v>380</v>
      </c>
      <c r="D190" s="177" t="s">
        <v>528</v>
      </c>
      <c r="E190" s="307" t="s">
        <v>396</v>
      </c>
      <c r="F190" s="307"/>
      <c r="G190" s="178" t="s">
        <v>401</v>
      </c>
      <c r="H190" s="179">
        <v>5.6800000000000003E-2</v>
      </c>
      <c r="I190" s="180">
        <v>50</v>
      </c>
      <c r="J190" s="180">
        <f t="shared" si="5"/>
        <v>2.8400000000000003</v>
      </c>
    </row>
    <row r="191" spans="1:10" ht="25.95" customHeight="1" thickBot="1" x14ac:dyDescent="0.3">
      <c r="A191" s="177" t="s">
        <v>394</v>
      </c>
      <c r="B191" s="238">
        <v>4741</v>
      </c>
      <c r="C191" s="177" t="s">
        <v>380</v>
      </c>
      <c r="D191" s="177" t="s">
        <v>529</v>
      </c>
      <c r="E191" s="307" t="s">
        <v>396</v>
      </c>
      <c r="F191" s="307"/>
      <c r="G191" s="178" t="s">
        <v>401</v>
      </c>
      <c r="H191" s="179">
        <v>9.7999999999999997E-3</v>
      </c>
      <c r="I191" s="180">
        <v>156.77999999999986</v>
      </c>
      <c r="J191" s="180">
        <f t="shared" si="5"/>
        <v>1.5364439999999986</v>
      </c>
    </row>
    <row r="192" spans="1:10" ht="1.05" customHeight="1" thickTop="1" x14ac:dyDescent="0.25">
      <c r="A192" s="181"/>
      <c r="B192" s="239"/>
      <c r="C192" s="181"/>
      <c r="D192" s="181"/>
      <c r="E192" s="181"/>
      <c r="F192" s="181"/>
      <c r="G192" s="181"/>
      <c r="H192" s="181"/>
      <c r="I192" s="181"/>
      <c r="J192" s="181"/>
    </row>
    <row r="193" spans="1:10" ht="18" customHeight="1" x14ac:dyDescent="0.25">
      <c r="A193" s="165"/>
      <c r="B193" s="236" t="s">
        <v>371</v>
      </c>
      <c r="C193" s="165" t="s">
        <v>372</v>
      </c>
      <c r="D193" s="165" t="s">
        <v>373</v>
      </c>
      <c r="E193" s="304" t="s">
        <v>374</v>
      </c>
      <c r="F193" s="304"/>
      <c r="G193" s="167" t="s">
        <v>375</v>
      </c>
      <c r="H193" s="166" t="s">
        <v>376</v>
      </c>
      <c r="I193" s="166" t="s">
        <v>377</v>
      </c>
      <c r="J193" s="166" t="s">
        <v>378</v>
      </c>
    </row>
    <row r="194" spans="1:10" ht="39" customHeight="1" x14ac:dyDescent="0.25">
      <c r="A194" s="168" t="s">
        <v>379</v>
      </c>
      <c r="B194" s="237">
        <v>5915013</v>
      </c>
      <c r="C194" s="168" t="s">
        <v>398</v>
      </c>
      <c r="D194" s="168" t="s">
        <v>530</v>
      </c>
      <c r="E194" s="305" t="s">
        <v>400</v>
      </c>
      <c r="F194" s="305"/>
      <c r="G194" s="169" t="s">
        <v>497</v>
      </c>
      <c r="H194" s="170">
        <v>1</v>
      </c>
      <c r="I194" s="171">
        <v>1.37</v>
      </c>
      <c r="J194" s="171">
        <v>1.37</v>
      </c>
    </row>
    <row r="195" spans="1:10" ht="15" customHeight="1" x14ac:dyDescent="0.25">
      <c r="A195" s="304" t="s">
        <v>402</v>
      </c>
      <c r="B195" s="312" t="s">
        <v>371</v>
      </c>
      <c r="C195" s="304" t="s">
        <v>372</v>
      </c>
      <c r="D195" s="304" t="s">
        <v>403</v>
      </c>
      <c r="E195" s="311" t="s">
        <v>404</v>
      </c>
      <c r="F195" s="310" t="s">
        <v>405</v>
      </c>
      <c r="G195" s="311"/>
      <c r="H195" s="310" t="s">
        <v>406</v>
      </c>
      <c r="I195" s="311"/>
      <c r="J195" s="311" t="s">
        <v>407</v>
      </c>
    </row>
    <row r="196" spans="1:10" ht="15" customHeight="1" x14ac:dyDescent="0.25">
      <c r="A196" s="311"/>
      <c r="B196" s="312"/>
      <c r="C196" s="311"/>
      <c r="D196" s="311"/>
      <c r="E196" s="311"/>
      <c r="F196" s="166" t="s">
        <v>408</v>
      </c>
      <c r="G196" s="166" t="s">
        <v>409</v>
      </c>
      <c r="H196" s="166" t="s">
        <v>408</v>
      </c>
      <c r="I196" s="166" t="s">
        <v>409</v>
      </c>
      <c r="J196" s="311"/>
    </row>
    <row r="197" spans="1:10" ht="25.95" customHeight="1" x14ac:dyDescent="0.25">
      <c r="A197" s="177" t="s">
        <v>394</v>
      </c>
      <c r="B197" s="238" t="s">
        <v>531</v>
      </c>
      <c r="C197" s="177" t="s">
        <v>398</v>
      </c>
      <c r="D197" s="177" t="s">
        <v>532</v>
      </c>
      <c r="E197" s="179">
        <v>1</v>
      </c>
      <c r="F197" s="180">
        <v>1</v>
      </c>
      <c r="G197" s="180">
        <v>0</v>
      </c>
      <c r="H197" s="182">
        <v>316.28590000000003</v>
      </c>
      <c r="I197" s="182">
        <v>108.9965</v>
      </c>
      <c r="J197" s="182">
        <v>316.28590000000003</v>
      </c>
    </row>
    <row r="198" spans="1:10" ht="19.95" customHeight="1" x14ac:dyDescent="0.25">
      <c r="A198" s="308"/>
      <c r="B198" s="309"/>
      <c r="C198" s="308"/>
      <c r="D198" s="308"/>
      <c r="E198" s="308"/>
      <c r="F198" s="308" t="s">
        <v>416</v>
      </c>
      <c r="G198" s="308"/>
      <c r="H198" s="308"/>
      <c r="I198" s="308"/>
      <c r="J198" s="183">
        <v>316.28590000000003</v>
      </c>
    </row>
    <row r="199" spans="1:10" ht="19.95" customHeight="1" x14ac:dyDescent="0.25">
      <c r="A199" s="308"/>
      <c r="B199" s="309"/>
      <c r="C199" s="308"/>
      <c r="D199" s="308"/>
      <c r="E199" s="308"/>
      <c r="F199" s="308" t="s">
        <v>417</v>
      </c>
      <c r="G199" s="308"/>
      <c r="H199" s="308"/>
      <c r="I199" s="308"/>
      <c r="J199" s="183">
        <v>316.28590000000003</v>
      </c>
    </row>
    <row r="200" spans="1:10" ht="19.95" customHeight="1" x14ac:dyDescent="0.25">
      <c r="A200" s="308"/>
      <c r="B200" s="309"/>
      <c r="C200" s="308"/>
      <c r="D200" s="308"/>
      <c r="E200" s="308"/>
      <c r="F200" s="308" t="s">
        <v>418</v>
      </c>
      <c r="G200" s="308"/>
      <c r="H200" s="308"/>
      <c r="I200" s="308"/>
      <c r="J200" s="183">
        <v>1.7299999999999999E-2</v>
      </c>
    </row>
    <row r="201" spans="1:10" ht="19.95" customHeight="1" x14ac:dyDescent="0.25">
      <c r="A201" s="308"/>
      <c r="B201" s="309"/>
      <c r="C201" s="308"/>
      <c r="D201" s="308"/>
      <c r="E201" s="308"/>
      <c r="F201" s="308" t="s">
        <v>419</v>
      </c>
      <c r="G201" s="308"/>
      <c r="H201" s="308"/>
      <c r="I201" s="308"/>
      <c r="J201" s="183">
        <v>2.3300000000000001E-2</v>
      </c>
    </row>
    <row r="202" spans="1:10" ht="19.95" customHeight="1" x14ac:dyDescent="0.25">
      <c r="A202" s="308"/>
      <c r="B202" s="309"/>
      <c r="C202" s="308"/>
      <c r="D202" s="308"/>
      <c r="E202" s="308"/>
      <c r="F202" s="308" t="s">
        <v>420</v>
      </c>
      <c r="G202" s="308"/>
      <c r="H202" s="308"/>
      <c r="I202" s="308"/>
      <c r="J202" s="183">
        <v>234.89</v>
      </c>
    </row>
    <row r="203" spans="1:10" ht="19.95" customHeight="1" thickBot="1" x14ac:dyDescent="0.3">
      <c r="A203" s="308"/>
      <c r="B203" s="309"/>
      <c r="C203" s="308"/>
      <c r="D203" s="308"/>
      <c r="E203" s="308"/>
      <c r="F203" s="308" t="s">
        <v>421</v>
      </c>
      <c r="G203" s="308"/>
      <c r="H203" s="308"/>
      <c r="I203" s="308"/>
      <c r="J203" s="183">
        <v>1.3465</v>
      </c>
    </row>
    <row r="204" spans="1:10" ht="1.05" customHeight="1" thickTop="1" x14ac:dyDescent="0.25">
      <c r="A204" s="181"/>
      <c r="B204" s="239"/>
      <c r="C204" s="181"/>
      <c r="D204" s="181"/>
      <c r="E204" s="181"/>
      <c r="F204" s="181"/>
      <c r="G204" s="181"/>
      <c r="H204" s="181"/>
      <c r="I204" s="181"/>
      <c r="J204" s="181"/>
    </row>
    <row r="205" spans="1:10" ht="18" customHeight="1" x14ac:dyDescent="0.25">
      <c r="A205" s="165"/>
      <c r="B205" s="236" t="s">
        <v>371</v>
      </c>
      <c r="C205" s="165" t="s">
        <v>372</v>
      </c>
      <c r="D205" s="165" t="s">
        <v>373</v>
      </c>
      <c r="E205" s="304" t="s">
        <v>374</v>
      </c>
      <c r="F205" s="304"/>
      <c r="G205" s="167" t="s">
        <v>375</v>
      </c>
      <c r="H205" s="166" t="s">
        <v>376</v>
      </c>
      <c r="I205" s="166" t="s">
        <v>377</v>
      </c>
      <c r="J205" s="166" t="s">
        <v>378</v>
      </c>
    </row>
    <row r="206" spans="1:10" ht="39" customHeight="1" x14ac:dyDescent="0.25">
      <c r="A206" s="168" t="s">
        <v>379</v>
      </c>
      <c r="B206" s="237">
        <v>5915014</v>
      </c>
      <c r="C206" s="168" t="s">
        <v>398</v>
      </c>
      <c r="D206" s="168" t="s">
        <v>533</v>
      </c>
      <c r="E206" s="305" t="s">
        <v>400</v>
      </c>
      <c r="F206" s="305"/>
      <c r="G206" s="169" t="s">
        <v>497</v>
      </c>
      <c r="H206" s="170">
        <v>1</v>
      </c>
      <c r="I206" s="171">
        <f>J206</f>
        <v>1.1443864993313828</v>
      </c>
      <c r="J206" s="171">
        <f>J215</f>
        <v>1.1443864993313828</v>
      </c>
    </row>
    <row r="207" spans="1:10" ht="15" customHeight="1" x14ac:dyDescent="0.25">
      <c r="A207" s="304" t="s">
        <v>402</v>
      </c>
      <c r="B207" s="312" t="s">
        <v>371</v>
      </c>
      <c r="C207" s="304" t="s">
        <v>372</v>
      </c>
      <c r="D207" s="304" t="s">
        <v>403</v>
      </c>
      <c r="E207" s="311" t="s">
        <v>404</v>
      </c>
      <c r="F207" s="310" t="s">
        <v>405</v>
      </c>
      <c r="G207" s="311"/>
      <c r="H207" s="310" t="s">
        <v>406</v>
      </c>
      <c r="I207" s="311"/>
      <c r="J207" s="311" t="s">
        <v>407</v>
      </c>
    </row>
    <row r="208" spans="1:10" ht="15" customHeight="1" x14ac:dyDescent="0.25">
      <c r="A208" s="311"/>
      <c r="B208" s="312"/>
      <c r="C208" s="311"/>
      <c r="D208" s="311"/>
      <c r="E208" s="311"/>
      <c r="F208" s="166" t="s">
        <v>408</v>
      </c>
      <c r="G208" s="166" t="s">
        <v>409</v>
      </c>
      <c r="H208" s="166" t="s">
        <v>408</v>
      </c>
      <c r="I208" s="166" t="s">
        <v>409</v>
      </c>
      <c r="J208" s="311"/>
    </row>
    <row r="209" spans="1:10" ht="25.95" customHeight="1" x14ac:dyDescent="0.25">
      <c r="A209" s="177" t="s">
        <v>394</v>
      </c>
      <c r="B209" s="238" t="s">
        <v>531</v>
      </c>
      <c r="C209" s="177" t="s">
        <v>398</v>
      </c>
      <c r="D209" s="177" t="s">
        <v>532</v>
      </c>
      <c r="E209" s="179">
        <v>1</v>
      </c>
      <c r="F209" s="180">
        <v>1</v>
      </c>
      <c r="G209" s="180">
        <v>0</v>
      </c>
      <c r="H209" s="182">
        <v>316.28590000000003</v>
      </c>
      <c r="I209" s="182">
        <v>108.9965</v>
      </c>
      <c r="J209" s="182">
        <v>316.28590000000003</v>
      </c>
    </row>
    <row r="210" spans="1:10" ht="19.95" customHeight="1" x14ac:dyDescent="0.25">
      <c r="A210" s="308"/>
      <c r="B210" s="309"/>
      <c r="C210" s="308"/>
      <c r="D210" s="308"/>
      <c r="E210" s="308"/>
      <c r="F210" s="308" t="s">
        <v>416</v>
      </c>
      <c r="G210" s="308"/>
      <c r="H210" s="308"/>
      <c r="I210" s="308"/>
      <c r="J210" s="183">
        <v>316.28590000000003</v>
      </c>
    </row>
    <row r="211" spans="1:10" ht="19.95" customHeight="1" x14ac:dyDescent="0.25">
      <c r="A211" s="308"/>
      <c r="B211" s="309"/>
      <c r="C211" s="308"/>
      <c r="D211" s="308"/>
      <c r="E211" s="308"/>
      <c r="F211" s="308" t="s">
        <v>417</v>
      </c>
      <c r="G211" s="308"/>
      <c r="H211" s="308"/>
      <c r="I211" s="308"/>
      <c r="J211" s="183">
        <v>316.28590000000003</v>
      </c>
    </row>
    <row r="212" spans="1:10" ht="19.95" customHeight="1" x14ac:dyDescent="0.25">
      <c r="A212" s="308"/>
      <c r="B212" s="309"/>
      <c r="C212" s="308"/>
      <c r="D212" s="308"/>
      <c r="E212" s="308"/>
      <c r="F212" s="308" t="s">
        <v>418</v>
      </c>
      <c r="G212" s="308"/>
      <c r="H212" s="308"/>
      <c r="I212" s="308"/>
      <c r="J212" s="183">
        <v>0</v>
      </c>
    </row>
    <row r="213" spans="1:10" ht="19.95" customHeight="1" x14ac:dyDescent="0.25">
      <c r="A213" s="308"/>
      <c r="B213" s="309"/>
      <c r="C213" s="308"/>
      <c r="D213" s="308"/>
      <c r="E213" s="308"/>
      <c r="F213" s="308" t="s">
        <v>419</v>
      </c>
      <c r="G213" s="308"/>
      <c r="H213" s="308"/>
      <c r="I213" s="308"/>
      <c r="J213" s="183">
        <v>0</v>
      </c>
    </row>
    <row r="214" spans="1:10" ht="19.95" customHeight="1" x14ac:dyDescent="0.25">
      <c r="A214" s="308"/>
      <c r="B214" s="309"/>
      <c r="C214" s="308"/>
      <c r="D214" s="308"/>
      <c r="E214" s="308"/>
      <c r="F214" s="308" t="s">
        <v>420</v>
      </c>
      <c r="G214" s="308"/>
      <c r="H214" s="308"/>
      <c r="I214" s="308"/>
      <c r="J214" s="183">
        <v>276.38031398027908</v>
      </c>
    </row>
    <row r="215" spans="1:10" ht="19.95" customHeight="1" thickBot="1" x14ac:dyDescent="0.3">
      <c r="A215" s="308"/>
      <c r="B215" s="309"/>
      <c r="C215" s="308"/>
      <c r="D215" s="308"/>
      <c r="E215" s="308"/>
      <c r="F215" s="308" t="s">
        <v>421</v>
      </c>
      <c r="G215" s="308"/>
      <c r="H215" s="308"/>
      <c r="I215" s="308"/>
      <c r="J215" s="183">
        <f>J211/J214</f>
        <v>1.1443864993313828</v>
      </c>
    </row>
    <row r="216" spans="1:10" ht="1.05" customHeight="1" thickTop="1" x14ac:dyDescent="0.25">
      <c r="A216" s="181"/>
      <c r="B216" s="239"/>
      <c r="C216" s="181"/>
      <c r="D216" s="181"/>
      <c r="E216" s="181"/>
      <c r="F216" s="181"/>
      <c r="G216" s="181"/>
      <c r="H216" s="181"/>
      <c r="I216" s="181"/>
      <c r="J216" s="181"/>
    </row>
    <row r="217" spans="1:10" ht="18" customHeight="1" x14ac:dyDescent="0.25">
      <c r="A217" s="165"/>
      <c r="B217" s="236" t="s">
        <v>371</v>
      </c>
      <c r="C217" s="165" t="s">
        <v>372</v>
      </c>
      <c r="D217" s="165" t="s">
        <v>373</v>
      </c>
      <c r="E217" s="304" t="s">
        <v>374</v>
      </c>
      <c r="F217" s="304"/>
      <c r="G217" s="167" t="s">
        <v>375</v>
      </c>
      <c r="H217" s="166" t="s">
        <v>376</v>
      </c>
      <c r="I217" s="166" t="s">
        <v>377</v>
      </c>
      <c r="J217" s="166" t="s">
        <v>378</v>
      </c>
    </row>
    <row r="218" spans="1:10" ht="25.95" customHeight="1" x14ac:dyDescent="0.25">
      <c r="A218" s="168" t="s">
        <v>379</v>
      </c>
      <c r="B218" s="237">
        <v>2003377</v>
      </c>
      <c r="C218" s="168" t="s">
        <v>398</v>
      </c>
      <c r="D218" s="168" t="s">
        <v>534</v>
      </c>
      <c r="E218" s="305" t="s">
        <v>400</v>
      </c>
      <c r="F218" s="305"/>
      <c r="G218" s="169" t="s">
        <v>535</v>
      </c>
      <c r="H218" s="170">
        <v>1</v>
      </c>
      <c r="I218" s="171">
        <f>J218</f>
        <v>49.338505141265614</v>
      </c>
      <c r="J218" s="171">
        <f>J223+J229</f>
        <v>49.338505141265614</v>
      </c>
    </row>
    <row r="219" spans="1:10" ht="19.95" customHeight="1" x14ac:dyDescent="0.25">
      <c r="A219" s="308"/>
      <c r="B219" s="309"/>
      <c r="C219" s="308"/>
      <c r="D219" s="308"/>
      <c r="E219" s="308"/>
      <c r="F219" s="308" t="s">
        <v>417</v>
      </c>
      <c r="G219" s="308"/>
      <c r="H219" s="308"/>
      <c r="I219" s="308"/>
      <c r="J219" s="183">
        <v>0</v>
      </c>
    </row>
    <row r="220" spans="1:10" ht="19.95" customHeight="1" x14ac:dyDescent="0.25">
      <c r="A220" s="308"/>
      <c r="B220" s="309"/>
      <c r="C220" s="308"/>
      <c r="D220" s="308"/>
      <c r="E220" s="308"/>
      <c r="F220" s="308" t="s">
        <v>418</v>
      </c>
      <c r="G220" s="308"/>
      <c r="H220" s="308"/>
      <c r="I220" s="308"/>
      <c r="J220" s="183">
        <v>0</v>
      </c>
    </row>
    <row r="221" spans="1:10" ht="19.95" customHeight="1" x14ac:dyDescent="0.25">
      <c r="A221" s="308"/>
      <c r="B221" s="309"/>
      <c r="C221" s="308"/>
      <c r="D221" s="308"/>
      <c r="E221" s="308"/>
      <c r="F221" s="308" t="s">
        <v>419</v>
      </c>
      <c r="G221" s="308"/>
      <c r="H221" s="308"/>
      <c r="I221" s="308"/>
      <c r="J221" s="183">
        <v>0</v>
      </c>
    </row>
    <row r="222" spans="1:10" ht="19.95" customHeight="1" x14ac:dyDescent="0.25">
      <c r="A222" s="308"/>
      <c r="B222" s="309"/>
      <c r="C222" s="308"/>
      <c r="D222" s="308"/>
      <c r="E222" s="308"/>
      <c r="F222" s="308" t="s">
        <v>420</v>
      </c>
      <c r="G222" s="308"/>
      <c r="H222" s="308"/>
      <c r="I222" s="308"/>
      <c r="J222" s="183">
        <v>1</v>
      </c>
    </row>
    <row r="223" spans="1:10" ht="19.95" customHeight="1" x14ac:dyDescent="0.25">
      <c r="A223" s="308"/>
      <c r="B223" s="309"/>
      <c r="C223" s="308"/>
      <c r="D223" s="308"/>
      <c r="E223" s="308"/>
      <c r="F223" s="308" t="s">
        <v>421</v>
      </c>
      <c r="G223" s="308"/>
      <c r="H223" s="308"/>
      <c r="I223" s="308"/>
      <c r="J223" s="183">
        <v>0</v>
      </c>
    </row>
    <row r="224" spans="1:10" ht="19.95" customHeight="1" x14ac:dyDescent="0.25">
      <c r="A224" s="165" t="s">
        <v>422</v>
      </c>
      <c r="B224" s="236" t="s">
        <v>372</v>
      </c>
      <c r="C224" s="165" t="s">
        <v>371</v>
      </c>
      <c r="D224" s="165" t="s">
        <v>423</v>
      </c>
      <c r="E224" s="166" t="s">
        <v>404</v>
      </c>
      <c r="F224" s="166" t="s">
        <v>424</v>
      </c>
      <c r="G224" s="311" t="s">
        <v>425</v>
      </c>
      <c r="H224" s="311"/>
      <c r="I224" s="311"/>
      <c r="J224" s="166" t="s">
        <v>407</v>
      </c>
    </row>
    <row r="225" spans="1:10" ht="25.95" customHeight="1" x14ac:dyDescent="0.25">
      <c r="A225" s="172" t="s">
        <v>426</v>
      </c>
      <c r="B225" s="233" t="s">
        <v>398</v>
      </c>
      <c r="C225" s="172">
        <v>1107892</v>
      </c>
      <c r="D225" s="172" t="s">
        <v>536</v>
      </c>
      <c r="E225" s="175">
        <v>3.3399999999999999E-2</v>
      </c>
      <c r="F225" s="174" t="s">
        <v>401</v>
      </c>
      <c r="G225" s="313">
        <v>500.11</v>
      </c>
      <c r="H225" s="313"/>
      <c r="I225" s="306"/>
      <c r="J225" s="184">
        <v>16.703700000000001</v>
      </c>
    </row>
    <row r="226" spans="1:10" ht="39" customHeight="1" x14ac:dyDescent="0.25">
      <c r="A226" s="172" t="s">
        <v>426</v>
      </c>
      <c r="B226" s="233" t="s">
        <v>398</v>
      </c>
      <c r="C226" s="172">
        <v>2003842</v>
      </c>
      <c r="D226" s="172" t="s">
        <v>537</v>
      </c>
      <c r="E226" s="175">
        <v>4.7300000000000002E-2</v>
      </c>
      <c r="F226" s="174" t="s">
        <v>538</v>
      </c>
      <c r="G226" s="313">
        <v>60.84</v>
      </c>
      <c r="H226" s="313"/>
      <c r="I226" s="306"/>
      <c r="J226" s="184">
        <v>2.8776999999999999</v>
      </c>
    </row>
    <row r="227" spans="1:10" ht="25.95" customHeight="1" x14ac:dyDescent="0.25">
      <c r="A227" s="172" t="s">
        <v>426</v>
      </c>
      <c r="B227" s="233" t="s">
        <v>398</v>
      </c>
      <c r="C227" s="172">
        <v>4805750</v>
      </c>
      <c r="D227" s="172" t="s">
        <v>539</v>
      </c>
      <c r="E227" s="175">
        <v>1.7999999999999999E-2</v>
      </c>
      <c r="F227" s="174" t="s">
        <v>401</v>
      </c>
      <c r="G227" s="313">
        <v>38.82</v>
      </c>
      <c r="H227" s="313"/>
      <c r="I227" s="306"/>
      <c r="J227" s="184">
        <v>0.69879999999999998</v>
      </c>
    </row>
    <row r="228" spans="1:10" ht="39" customHeight="1" x14ac:dyDescent="0.25">
      <c r="A228" s="172" t="s">
        <v>426</v>
      </c>
      <c r="B228" s="233" t="s">
        <v>398</v>
      </c>
      <c r="C228" s="172">
        <v>3103302</v>
      </c>
      <c r="D228" s="172" t="s">
        <v>540</v>
      </c>
      <c r="E228" s="175">
        <v>0.50290000000000001</v>
      </c>
      <c r="F228" s="174" t="s">
        <v>383</v>
      </c>
      <c r="G228" s="313">
        <f>J741</f>
        <v>57.781477711802765</v>
      </c>
      <c r="H228" s="313"/>
      <c r="I228" s="306"/>
      <c r="J228" s="184">
        <f>G228*E228</f>
        <v>29.05830514126561</v>
      </c>
    </row>
    <row r="229" spans="1:10" ht="19.95" customHeight="1" thickBot="1" x14ac:dyDescent="0.3">
      <c r="A229" s="308"/>
      <c r="B229" s="309"/>
      <c r="C229" s="308"/>
      <c r="D229" s="308"/>
      <c r="E229" s="308"/>
      <c r="F229" s="308" t="s">
        <v>427</v>
      </c>
      <c r="G229" s="308"/>
      <c r="H229" s="308"/>
      <c r="I229" s="308"/>
      <c r="J229" s="183">
        <f>SUM(J225:J228)</f>
        <v>49.338505141265614</v>
      </c>
    </row>
    <row r="230" spans="1:10" ht="1.05" customHeight="1" thickTop="1" x14ac:dyDescent="0.25">
      <c r="A230" s="181"/>
      <c r="B230" s="239"/>
      <c r="C230" s="181"/>
      <c r="D230" s="181"/>
      <c r="E230" s="181"/>
      <c r="F230" s="181"/>
      <c r="G230" s="181"/>
      <c r="H230" s="181"/>
      <c r="I230" s="181"/>
      <c r="J230" s="181"/>
    </row>
    <row r="231" spans="1:10" ht="18" customHeight="1" x14ac:dyDescent="0.25">
      <c r="A231" s="165"/>
      <c r="B231" s="236" t="s">
        <v>371</v>
      </c>
      <c r="C231" s="165" t="s">
        <v>372</v>
      </c>
      <c r="D231" s="165" t="s">
        <v>373</v>
      </c>
      <c r="E231" s="304" t="s">
        <v>374</v>
      </c>
      <c r="F231" s="304"/>
      <c r="G231" s="167" t="s">
        <v>375</v>
      </c>
      <c r="H231" s="166" t="s">
        <v>376</v>
      </c>
      <c r="I231" s="166" t="s">
        <v>377</v>
      </c>
      <c r="J231" s="166" t="s">
        <v>378</v>
      </c>
    </row>
    <row r="232" spans="1:10" ht="39" customHeight="1" x14ac:dyDescent="0.25">
      <c r="A232" s="168" t="s">
        <v>379</v>
      </c>
      <c r="B232" s="237">
        <v>5213440</v>
      </c>
      <c r="C232" s="168" t="s">
        <v>398</v>
      </c>
      <c r="D232" s="168" t="s">
        <v>541</v>
      </c>
      <c r="E232" s="305" t="s">
        <v>400</v>
      </c>
      <c r="F232" s="305"/>
      <c r="G232" s="169" t="s">
        <v>542</v>
      </c>
      <c r="H232" s="170">
        <v>1</v>
      </c>
      <c r="I232" s="171">
        <f>J232</f>
        <v>207.68578311224584</v>
      </c>
      <c r="J232" s="171">
        <f>J246+J241</f>
        <v>207.68578311224584</v>
      </c>
    </row>
    <row r="233" spans="1:10" ht="15" customHeight="1" x14ac:dyDescent="0.25">
      <c r="A233" s="304" t="s">
        <v>402</v>
      </c>
      <c r="B233" s="312" t="s">
        <v>371</v>
      </c>
      <c r="C233" s="304" t="s">
        <v>372</v>
      </c>
      <c r="D233" s="304" t="s">
        <v>403</v>
      </c>
      <c r="E233" s="311" t="s">
        <v>404</v>
      </c>
      <c r="F233" s="310" t="s">
        <v>405</v>
      </c>
      <c r="G233" s="311"/>
      <c r="H233" s="310" t="s">
        <v>406</v>
      </c>
      <c r="I233" s="311"/>
      <c r="J233" s="311" t="s">
        <v>407</v>
      </c>
    </row>
    <row r="234" spans="1:10" ht="15" customHeight="1" x14ac:dyDescent="0.25">
      <c r="A234" s="311"/>
      <c r="B234" s="312"/>
      <c r="C234" s="311"/>
      <c r="D234" s="311"/>
      <c r="E234" s="311"/>
      <c r="F234" s="166" t="s">
        <v>408</v>
      </c>
      <c r="G234" s="166" t="s">
        <v>409</v>
      </c>
      <c r="H234" s="166" t="s">
        <v>408</v>
      </c>
      <c r="I234" s="166" t="s">
        <v>409</v>
      </c>
      <c r="J234" s="311"/>
    </row>
    <row r="235" spans="1:10" ht="25.95" customHeight="1" x14ac:dyDescent="0.25">
      <c r="A235" s="177" t="s">
        <v>394</v>
      </c>
      <c r="B235" s="238" t="s">
        <v>543</v>
      </c>
      <c r="C235" s="177" t="s">
        <v>398</v>
      </c>
      <c r="D235" s="177" t="s">
        <v>544</v>
      </c>
      <c r="E235" s="179">
        <v>1</v>
      </c>
      <c r="F235" s="180">
        <v>0.3</v>
      </c>
      <c r="G235" s="180">
        <v>0.7</v>
      </c>
      <c r="H235" s="182">
        <v>118.5514</v>
      </c>
      <c r="I235" s="182">
        <v>46.372500000000002</v>
      </c>
      <c r="J235" s="182">
        <v>68.026200000000003</v>
      </c>
    </row>
    <row r="236" spans="1:10" ht="19.95" customHeight="1" x14ac:dyDescent="0.25">
      <c r="A236" s="308"/>
      <c r="B236" s="309"/>
      <c r="C236" s="308"/>
      <c r="D236" s="308"/>
      <c r="E236" s="308"/>
      <c r="F236" s="308" t="s">
        <v>416</v>
      </c>
      <c r="G236" s="308"/>
      <c r="H236" s="308"/>
      <c r="I236" s="308"/>
      <c r="J236" s="183">
        <v>68.026200000000003</v>
      </c>
    </row>
    <row r="237" spans="1:10" ht="19.95" customHeight="1" x14ac:dyDescent="0.25">
      <c r="A237" s="308"/>
      <c r="B237" s="309"/>
      <c r="C237" s="308"/>
      <c r="D237" s="308"/>
      <c r="E237" s="308"/>
      <c r="F237" s="308" t="s">
        <v>417</v>
      </c>
      <c r="G237" s="308"/>
      <c r="H237" s="308"/>
      <c r="I237" s="308"/>
      <c r="J237" s="183">
        <v>68.026200000000003</v>
      </c>
    </row>
    <row r="238" spans="1:10" ht="19.95" customHeight="1" x14ac:dyDescent="0.25">
      <c r="A238" s="308"/>
      <c r="B238" s="309"/>
      <c r="C238" s="308"/>
      <c r="D238" s="308"/>
      <c r="E238" s="308"/>
      <c r="F238" s="308" t="s">
        <v>418</v>
      </c>
      <c r="G238" s="308"/>
      <c r="H238" s="308"/>
      <c r="I238" s="308"/>
      <c r="J238" s="183">
        <v>0</v>
      </c>
    </row>
    <row r="239" spans="1:10" ht="19.95" customHeight="1" x14ac:dyDescent="0.25">
      <c r="A239" s="308"/>
      <c r="B239" s="309"/>
      <c r="C239" s="308"/>
      <c r="D239" s="308"/>
      <c r="E239" s="308"/>
      <c r="F239" s="308" t="s">
        <v>419</v>
      </c>
      <c r="G239" s="308"/>
      <c r="H239" s="308"/>
      <c r="I239" s="308"/>
      <c r="J239" s="183">
        <v>0</v>
      </c>
    </row>
    <row r="240" spans="1:10" ht="19.95" customHeight="1" x14ac:dyDescent="0.25">
      <c r="A240" s="308"/>
      <c r="B240" s="309"/>
      <c r="C240" s="308"/>
      <c r="D240" s="308"/>
      <c r="E240" s="308"/>
      <c r="F240" s="308" t="s">
        <v>420</v>
      </c>
      <c r="G240" s="308"/>
      <c r="H240" s="308"/>
      <c r="I240" s="308"/>
      <c r="J240" s="183">
        <v>3.2524170918367243</v>
      </c>
    </row>
    <row r="241" spans="1:10" ht="19.95" customHeight="1" x14ac:dyDescent="0.25">
      <c r="A241" s="308"/>
      <c r="B241" s="309"/>
      <c r="C241" s="308"/>
      <c r="D241" s="308"/>
      <c r="E241" s="308"/>
      <c r="F241" s="308" t="s">
        <v>421</v>
      </c>
      <c r="G241" s="308"/>
      <c r="H241" s="308"/>
      <c r="I241" s="308"/>
      <c r="J241" s="183">
        <f>J237/J240</f>
        <v>20.915583112245866</v>
      </c>
    </row>
    <row r="242" spans="1:10" ht="19.95" customHeight="1" x14ac:dyDescent="0.25">
      <c r="A242" s="165" t="s">
        <v>422</v>
      </c>
      <c r="B242" s="236" t="s">
        <v>372</v>
      </c>
      <c r="C242" s="165" t="s">
        <v>371</v>
      </c>
      <c r="D242" s="165" t="s">
        <v>423</v>
      </c>
      <c r="E242" s="166" t="s">
        <v>404</v>
      </c>
      <c r="F242" s="166" t="s">
        <v>424</v>
      </c>
      <c r="G242" s="311" t="s">
        <v>425</v>
      </c>
      <c r="H242" s="311"/>
      <c r="I242" s="311"/>
      <c r="J242" s="166" t="s">
        <v>407</v>
      </c>
    </row>
    <row r="243" spans="1:10" ht="25.95" customHeight="1" x14ac:dyDescent="0.25">
      <c r="A243" s="172" t="s">
        <v>426</v>
      </c>
      <c r="B243" s="233" t="s">
        <v>398</v>
      </c>
      <c r="C243" s="172">
        <v>5213414</v>
      </c>
      <c r="D243" s="172" t="s">
        <v>545</v>
      </c>
      <c r="E243" s="175">
        <v>0.35993999999999998</v>
      </c>
      <c r="F243" s="174" t="s">
        <v>383</v>
      </c>
      <c r="G243" s="313">
        <v>455.28</v>
      </c>
      <c r="H243" s="313"/>
      <c r="I243" s="306"/>
      <c r="J243" s="184">
        <v>163.87350000000001</v>
      </c>
    </row>
    <row r="244" spans="1:10" ht="24" customHeight="1" x14ac:dyDescent="0.25">
      <c r="A244" s="172" t="s">
        <v>426</v>
      </c>
      <c r="B244" s="233" t="s">
        <v>380</v>
      </c>
      <c r="C244" s="172">
        <v>88316</v>
      </c>
      <c r="D244" s="172" t="s">
        <v>389</v>
      </c>
      <c r="E244" s="175">
        <v>0.66666669999999995</v>
      </c>
      <c r="F244" s="174" t="s">
        <v>387</v>
      </c>
      <c r="G244" s="313">
        <v>19.41</v>
      </c>
      <c r="H244" s="313"/>
      <c r="I244" s="306"/>
      <c r="J244" s="184">
        <v>12.94</v>
      </c>
    </row>
    <row r="245" spans="1:10" ht="25.95" customHeight="1" x14ac:dyDescent="0.25">
      <c r="A245" s="172" t="s">
        <v>426</v>
      </c>
      <c r="B245" s="233" t="s">
        <v>380</v>
      </c>
      <c r="C245" s="172">
        <v>88277</v>
      </c>
      <c r="D245" s="172" t="s">
        <v>546</v>
      </c>
      <c r="E245" s="175">
        <v>0.3333333</v>
      </c>
      <c r="F245" s="174" t="s">
        <v>387</v>
      </c>
      <c r="G245" s="313">
        <v>29.87</v>
      </c>
      <c r="H245" s="313"/>
      <c r="I245" s="306"/>
      <c r="J245" s="184">
        <v>9.9566999999999997</v>
      </c>
    </row>
    <row r="246" spans="1:10" ht="19.95" customHeight="1" thickBot="1" x14ac:dyDescent="0.3">
      <c r="A246" s="308"/>
      <c r="B246" s="309"/>
      <c r="C246" s="308"/>
      <c r="D246" s="308"/>
      <c r="E246" s="308"/>
      <c r="F246" s="308" t="s">
        <v>427</v>
      </c>
      <c r="G246" s="308"/>
      <c r="H246" s="308"/>
      <c r="I246" s="308"/>
      <c r="J246" s="183">
        <v>186.77019999999999</v>
      </c>
    </row>
    <row r="247" spans="1:10" ht="1.05" customHeight="1" thickTop="1" x14ac:dyDescent="0.25">
      <c r="A247" s="181"/>
      <c r="B247" s="239"/>
      <c r="C247" s="181"/>
      <c r="D247" s="181"/>
      <c r="E247" s="181"/>
      <c r="F247" s="181"/>
      <c r="G247" s="181"/>
      <c r="H247" s="181"/>
      <c r="I247" s="181"/>
      <c r="J247" s="181"/>
    </row>
    <row r="248" spans="1:10" ht="18" customHeight="1" x14ac:dyDescent="0.25">
      <c r="A248" s="165"/>
      <c r="B248" s="236" t="s">
        <v>371</v>
      </c>
      <c r="C248" s="165" t="s">
        <v>372</v>
      </c>
      <c r="D248" s="165" t="s">
        <v>373</v>
      </c>
      <c r="E248" s="304" t="s">
        <v>374</v>
      </c>
      <c r="F248" s="304"/>
      <c r="G248" s="167" t="s">
        <v>375</v>
      </c>
      <c r="H248" s="166" t="s">
        <v>376</v>
      </c>
      <c r="I248" s="166" t="s">
        <v>377</v>
      </c>
      <c r="J248" s="166" t="s">
        <v>378</v>
      </c>
    </row>
    <row r="249" spans="1:10" ht="39" customHeight="1" x14ac:dyDescent="0.25">
      <c r="A249" s="168" t="s">
        <v>379</v>
      </c>
      <c r="B249" s="237">
        <v>5213863</v>
      </c>
      <c r="C249" s="168" t="s">
        <v>398</v>
      </c>
      <c r="D249" s="168" t="s">
        <v>547</v>
      </c>
      <c r="E249" s="305" t="s">
        <v>400</v>
      </c>
      <c r="F249" s="305"/>
      <c r="G249" s="169" t="s">
        <v>542</v>
      </c>
      <c r="H249" s="170">
        <v>1</v>
      </c>
      <c r="I249" s="171">
        <f>J249</f>
        <v>356.08765566086731</v>
      </c>
      <c r="J249" s="171">
        <f>J258+J262+J268+J272+J277</f>
        <v>356.08765566086731</v>
      </c>
    </row>
    <row r="250" spans="1:10" ht="15" customHeight="1" x14ac:dyDescent="0.25">
      <c r="A250" s="304" t="s">
        <v>402</v>
      </c>
      <c r="B250" s="312" t="s">
        <v>371</v>
      </c>
      <c r="C250" s="304" t="s">
        <v>372</v>
      </c>
      <c r="D250" s="304" t="s">
        <v>403</v>
      </c>
      <c r="E250" s="311" t="s">
        <v>404</v>
      </c>
      <c r="F250" s="310" t="s">
        <v>405</v>
      </c>
      <c r="G250" s="311"/>
      <c r="H250" s="310" t="s">
        <v>406</v>
      </c>
      <c r="I250" s="311"/>
      <c r="J250" s="311" t="s">
        <v>407</v>
      </c>
    </row>
    <row r="251" spans="1:10" ht="15" customHeight="1" x14ac:dyDescent="0.25">
      <c r="A251" s="311"/>
      <c r="B251" s="312"/>
      <c r="C251" s="311"/>
      <c r="D251" s="311"/>
      <c r="E251" s="311"/>
      <c r="F251" s="166" t="s">
        <v>408</v>
      </c>
      <c r="G251" s="166" t="s">
        <v>409</v>
      </c>
      <c r="H251" s="166" t="s">
        <v>408</v>
      </c>
      <c r="I251" s="166" t="s">
        <v>409</v>
      </c>
      <c r="J251" s="311"/>
    </row>
    <row r="252" spans="1:10" ht="25.95" customHeight="1" x14ac:dyDescent="0.25">
      <c r="A252" s="177" t="s">
        <v>394</v>
      </c>
      <c r="B252" s="238" t="s">
        <v>543</v>
      </c>
      <c r="C252" s="177" t="s">
        <v>398</v>
      </c>
      <c r="D252" s="177" t="s">
        <v>544</v>
      </c>
      <c r="E252" s="179">
        <v>1</v>
      </c>
      <c r="F252" s="180">
        <v>0.3</v>
      </c>
      <c r="G252" s="180">
        <v>0.7</v>
      </c>
      <c r="H252" s="182">
        <v>118.5514</v>
      </c>
      <c r="I252" s="182">
        <v>46.372500000000002</v>
      </c>
      <c r="J252" s="182">
        <v>68.026200000000003</v>
      </c>
    </row>
    <row r="253" spans="1:10" ht="19.95" customHeight="1" x14ac:dyDescent="0.25">
      <c r="A253" s="308"/>
      <c r="B253" s="309"/>
      <c r="C253" s="308"/>
      <c r="D253" s="308"/>
      <c r="E253" s="308"/>
      <c r="F253" s="308" t="s">
        <v>416</v>
      </c>
      <c r="G253" s="308"/>
      <c r="H253" s="308"/>
      <c r="I253" s="308"/>
      <c r="J253" s="183">
        <v>68.026200000000003</v>
      </c>
    </row>
    <row r="254" spans="1:10" ht="19.95" customHeight="1" x14ac:dyDescent="0.25">
      <c r="A254" s="308"/>
      <c r="B254" s="309"/>
      <c r="C254" s="308"/>
      <c r="D254" s="308"/>
      <c r="E254" s="308"/>
      <c r="F254" s="308" t="s">
        <v>417</v>
      </c>
      <c r="G254" s="308"/>
      <c r="H254" s="308"/>
      <c r="I254" s="308"/>
      <c r="J254" s="183">
        <v>68.026200000000003</v>
      </c>
    </row>
    <row r="255" spans="1:10" ht="19.95" customHeight="1" x14ac:dyDescent="0.25">
      <c r="A255" s="308"/>
      <c r="B255" s="309"/>
      <c r="C255" s="308"/>
      <c r="D255" s="308"/>
      <c r="E255" s="308"/>
      <c r="F255" s="308" t="s">
        <v>418</v>
      </c>
      <c r="G255" s="308"/>
      <c r="H255" s="308"/>
      <c r="I255" s="308"/>
      <c r="J255" s="183">
        <v>0</v>
      </c>
    </row>
    <row r="256" spans="1:10" ht="19.95" customHeight="1" x14ac:dyDescent="0.25">
      <c r="A256" s="308"/>
      <c r="B256" s="309"/>
      <c r="C256" s="308"/>
      <c r="D256" s="308"/>
      <c r="E256" s="308"/>
      <c r="F256" s="308" t="s">
        <v>419</v>
      </c>
      <c r="G256" s="308"/>
      <c r="H256" s="308"/>
      <c r="I256" s="308"/>
      <c r="J256" s="183">
        <v>0</v>
      </c>
    </row>
    <row r="257" spans="1:10" ht="19.95" customHeight="1" x14ac:dyDescent="0.25">
      <c r="A257" s="308"/>
      <c r="B257" s="309"/>
      <c r="C257" s="308"/>
      <c r="D257" s="308"/>
      <c r="E257" s="308"/>
      <c r="F257" s="308" t="s">
        <v>420</v>
      </c>
      <c r="G257" s="308"/>
      <c r="H257" s="308"/>
      <c r="I257" s="308"/>
      <c r="J257" s="183">
        <v>4.7599210055465866</v>
      </c>
    </row>
    <row r="258" spans="1:10" ht="19.95" customHeight="1" x14ac:dyDescent="0.25">
      <c r="A258" s="308"/>
      <c r="B258" s="309"/>
      <c r="C258" s="308"/>
      <c r="D258" s="308"/>
      <c r="E258" s="308"/>
      <c r="F258" s="308" t="s">
        <v>421</v>
      </c>
      <c r="G258" s="308"/>
      <c r="H258" s="308"/>
      <c r="I258" s="308"/>
      <c r="J258" s="183">
        <f>J252/J257</f>
        <v>14.291455660867314</v>
      </c>
    </row>
    <row r="259" spans="1:10" ht="19.95" customHeight="1" x14ac:dyDescent="0.25">
      <c r="A259" s="165" t="s">
        <v>548</v>
      </c>
      <c r="B259" s="236" t="s">
        <v>372</v>
      </c>
      <c r="C259" s="165" t="s">
        <v>371</v>
      </c>
      <c r="D259" s="165" t="s">
        <v>396</v>
      </c>
      <c r="E259" s="166" t="s">
        <v>404</v>
      </c>
      <c r="F259" s="166" t="s">
        <v>424</v>
      </c>
      <c r="G259" s="311" t="s">
        <v>425</v>
      </c>
      <c r="H259" s="311"/>
      <c r="I259" s="311"/>
      <c r="J259" s="166" t="s">
        <v>407</v>
      </c>
    </row>
    <row r="260" spans="1:10" ht="39" customHeight="1" x14ac:dyDescent="0.25">
      <c r="A260" s="177" t="s">
        <v>394</v>
      </c>
      <c r="B260" s="238" t="s">
        <v>398</v>
      </c>
      <c r="C260" s="177" t="s">
        <v>549</v>
      </c>
      <c r="D260" s="177" t="s">
        <v>550</v>
      </c>
      <c r="E260" s="179">
        <v>0.69699999999999995</v>
      </c>
      <c r="F260" s="178" t="s">
        <v>538</v>
      </c>
      <c r="G260" s="314">
        <v>25.403400000000001</v>
      </c>
      <c r="H260" s="314"/>
      <c r="I260" s="307"/>
      <c r="J260" s="182">
        <v>17.706199999999999</v>
      </c>
    </row>
    <row r="261" spans="1:10" ht="25.95" customHeight="1" x14ac:dyDescent="0.25">
      <c r="A261" s="177" t="s">
        <v>394</v>
      </c>
      <c r="B261" s="238" t="s">
        <v>398</v>
      </c>
      <c r="C261" s="177" t="s">
        <v>551</v>
      </c>
      <c r="D261" s="177" t="s">
        <v>552</v>
      </c>
      <c r="E261" s="179">
        <v>12.717000000000001</v>
      </c>
      <c r="F261" s="178" t="s">
        <v>538</v>
      </c>
      <c r="G261" s="314">
        <v>22.38</v>
      </c>
      <c r="H261" s="314"/>
      <c r="I261" s="307"/>
      <c r="J261" s="182">
        <v>284.60649999999998</v>
      </c>
    </row>
    <row r="262" spans="1:10" ht="19.95" customHeight="1" x14ac:dyDescent="0.25">
      <c r="A262" s="308"/>
      <c r="B262" s="309"/>
      <c r="C262" s="308"/>
      <c r="D262" s="308"/>
      <c r="E262" s="308"/>
      <c r="F262" s="308" t="s">
        <v>553</v>
      </c>
      <c r="G262" s="308"/>
      <c r="H262" s="308"/>
      <c r="I262" s="308"/>
      <c r="J262" s="183">
        <v>302.31270000000001</v>
      </c>
    </row>
    <row r="263" spans="1:10" ht="19.95" customHeight="1" x14ac:dyDescent="0.25">
      <c r="A263" s="165" t="s">
        <v>422</v>
      </c>
      <c r="B263" s="236" t="s">
        <v>372</v>
      </c>
      <c r="C263" s="165" t="s">
        <v>371</v>
      </c>
      <c r="D263" s="165" t="s">
        <v>423</v>
      </c>
      <c r="E263" s="166" t="s">
        <v>404</v>
      </c>
      <c r="F263" s="166" t="s">
        <v>424</v>
      </c>
      <c r="G263" s="311" t="s">
        <v>425</v>
      </c>
      <c r="H263" s="311"/>
      <c r="I263" s="311"/>
      <c r="J263" s="166" t="s">
        <v>407</v>
      </c>
    </row>
    <row r="264" spans="1:10" ht="25.95" customHeight="1" x14ac:dyDescent="0.25">
      <c r="A264" s="172" t="s">
        <v>426</v>
      </c>
      <c r="B264" s="233" t="s">
        <v>398</v>
      </c>
      <c r="C264" s="172">
        <v>1107892</v>
      </c>
      <c r="D264" s="172" t="s">
        <v>536</v>
      </c>
      <c r="E264" s="175">
        <v>5.0270000000000002E-2</v>
      </c>
      <c r="F264" s="174" t="s">
        <v>401</v>
      </c>
      <c r="G264" s="313">
        <v>500.11</v>
      </c>
      <c r="H264" s="313"/>
      <c r="I264" s="306"/>
      <c r="J264" s="184">
        <v>25.140499999999999</v>
      </c>
    </row>
    <row r="265" spans="1:10" ht="25.95" customHeight="1" x14ac:dyDescent="0.25">
      <c r="A265" s="172" t="s">
        <v>426</v>
      </c>
      <c r="B265" s="233" t="s">
        <v>398</v>
      </c>
      <c r="C265" s="172">
        <v>4805750</v>
      </c>
      <c r="D265" s="172" t="s">
        <v>539</v>
      </c>
      <c r="E265" s="175">
        <v>5.0270000000000002E-2</v>
      </c>
      <c r="F265" s="174" t="s">
        <v>401</v>
      </c>
      <c r="G265" s="313">
        <v>38.82</v>
      </c>
      <c r="H265" s="313"/>
      <c r="I265" s="306"/>
      <c r="J265" s="184">
        <v>1.9515</v>
      </c>
    </row>
    <row r="266" spans="1:10" ht="24" customHeight="1" x14ac:dyDescent="0.25">
      <c r="A266" s="172" t="s">
        <v>426</v>
      </c>
      <c r="B266" s="233" t="s">
        <v>380</v>
      </c>
      <c r="C266" s="172">
        <v>88316</v>
      </c>
      <c r="D266" s="172" t="s">
        <v>389</v>
      </c>
      <c r="E266" s="175">
        <v>0.24390239999999999</v>
      </c>
      <c r="F266" s="174" t="s">
        <v>387</v>
      </c>
      <c r="G266" s="313">
        <v>19.41</v>
      </c>
      <c r="H266" s="313"/>
      <c r="I266" s="306"/>
      <c r="J266" s="184">
        <v>4.7340999999999998</v>
      </c>
    </row>
    <row r="267" spans="1:10" ht="25.95" customHeight="1" x14ac:dyDescent="0.25">
      <c r="A267" s="172" t="s">
        <v>426</v>
      </c>
      <c r="B267" s="233" t="s">
        <v>380</v>
      </c>
      <c r="C267" s="172">
        <v>88277</v>
      </c>
      <c r="D267" s="172" t="s">
        <v>546</v>
      </c>
      <c r="E267" s="175">
        <v>0.24390239999999999</v>
      </c>
      <c r="F267" s="174" t="s">
        <v>387</v>
      </c>
      <c r="G267" s="313">
        <v>29.87</v>
      </c>
      <c r="H267" s="313"/>
      <c r="I267" s="306"/>
      <c r="J267" s="184">
        <v>7.2854000000000001</v>
      </c>
    </row>
    <row r="268" spans="1:10" ht="19.95" customHeight="1" x14ac:dyDescent="0.25">
      <c r="A268" s="308"/>
      <c r="B268" s="309"/>
      <c r="C268" s="308"/>
      <c r="D268" s="308"/>
      <c r="E268" s="308"/>
      <c r="F268" s="308" t="s">
        <v>427</v>
      </c>
      <c r="G268" s="308"/>
      <c r="H268" s="308"/>
      <c r="I268" s="308"/>
      <c r="J268" s="183">
        <v>39.111499999999999</v>
      </c>
    </row>
    <row r="269" spans="1:10" ht="19.95" customHeight="1" x14ac:dyDescent="0.25">
      <c r="A269" s="165" t="s">
        <v>504</v>
      </c>
      <c r="B269" s="236" t="s">
        <v>372</v>
      </c>
      <c r="C269" s="165" t="s">
        <v>394</v>
      </c>
      <c r="D269" s="165" t="s">
        <v>505</v>
      </c>
      <c r="E269" s="166" t="s">
        <v>371</v>
      </c>
      <c r="F269" s="166" t="s">
        <v>404</v>
      </c>
      <c r="G269" s="167" t="s">
        <v>424</v>
      </c>
      <c r="H269" s="311" t="s">
        <v>425</v>
      </c>
      <c r="I269" s="311"/>
      <c r="J269" s="166" t="s">
        <v>407</v>
      </c>
    </row>
    <row r="270" spans="1:10" ht="39" customHeight="1" x14ac:dyDescent="0.25">
      <c r="A270" s="172" t="s">
        <v>506</v>
      </c>
      <c r="B270" s="233" t="s">
        <v>398</v>
      </c>
      <c r="C270" s="172" t="s">
        <v>549</v>
      </c>
      <c r="D270" s="172" t="s">
        <v>554</v>
      </c>
      <c r="E270" s="173">
        <v>5914655</v>
      </c>
      <c r="F270" s="175">
        <v>6.9999999999999999E-4</v>
      </c>
      <c r="G270" s="174" t="s">
        <v>495</v>
      </c>
      <c r="H270" s="313">
        <v>27.72</v>
      </c>
      <c r="I270" s="306"/>
      <c r="J270" s="184">
        <v>1.9400000000000001E-2</v>
      </c>
    </row>
    <row r="271" spans="1:10" ht="39" customHeight="1" x14ac:dyDescent="0.25">
      <c r="A271" s="172" t="s">
        <v>506</v>
      </c>
      <c r="B271" s="233" t="s">
        <v>398</v>
      </c>
      <c r="C271" s="172" t="s">
        <v>551</v>
      </c>
      <c r="D271" s="172" t="s">
        <v>554</v>
      </c>
      <c r="E271" s="173">
        <v>5914655</v>
      </c>
      <c r="F271" s="175">
        <v>1.272E-2</v>
      </c>
      <c r="G271" s="174" t="s">
        <v>495</v>
      </c>
      <c r="H271" s="313">
        <v>27.72</v>
      </c>
      <c r="I271" s="306"/>
      <c r="J271" s="184">
        <v>0.35260000000000002</v>
      </c>
    </row>
    <row r="272" spans="1:10" ht="19.95" customHeight="1" x14ac:dyDescent="0.25">
      <c r="A272" s="308"/>
      <c r="B272" s="309"/>
      <c r="C272" s="308"/>
      <c r="D272" s="308"/>
      <c r="E272" s="308"/>
      <c r="F272" s="308" t="s">
        <v>508</v>
      </c>
      <c r="G272" s="308"/>
      <c r="H272" s="308"/>
      <c r="I272" s="308"/>
      <c r="J272" s="183">
        <v>0.372</v>
      </c>
    </row>
    <row r="273" spans="1:10" ht="19.95" customHeight="1" x14ac:dyDescent="0.25">
      <c r="A273" s="165" t="s">
        <v>509</v>
      </c>
      <c r="B273" s="236" t="s">
        <v>372</v>
      </c>
      <c r="C273" s="165" t="s">
        <v>394</v>
      </c>
      <c r="D273" s="165" t="s">
        <v>510</v>
      </c>
      <c r="E273" s="166" t="s">
        <v>404</v>
      </c>
      <c r="F273" s="166" t="s">
        <v>424</v>
      </c>
      <c r="G273" s="310" t="s">
        <v>511</v>
      </c>
      <c r="H273" s="311"/>
      <c r="I273" s="311"/>
      <c r="J273" s="166" t="s">
        <v>407</v>
      </c>
    </row>
    <row r="274" spans="1:10" ht="19.95" customHeight="1" x14ac:dyDescent="0.25">
      <c r="A274" s="167"/>
      <c r="B274" s="240"/>
      <c r="C274" s="167"/>
      <c r="D274" s="167"/>
      <c r="E274" s="167"/>
      <c r="F274" s="167"/>
      <c r="G274" s="167" t="s">
        <v>512</v>
      </c>
      <c r="H274" s="167" t="s">
        <v>513</v>
      </c>
      <c r="I274" s="167" t="s">
        <v>514</v>
      </c>
      <c r="J274" s="167"/>
    </row>
    <row r="275" spans="1:10" ht="49.95" customHeight="1" x14ac:dyDescent="0.25">
      <c r="A275" s="172" t="s">
        <v>510</v>
      </c>
      <c r="B275" s="233" t="s">
        <v>398</v>
      </c>
      <c r="C275" s="172" t="s">
        <v>549</v>
      </c>
      <c r="D275" s="172" t="s">
        <v>555</v>
      </c>
      <c r="E275" s="175">
        <v>6.9999999999999999E-4</v>
      </c>
      <c r="F275" s="174" t="s">
        <v>497</v>
      </c>
      <c r="G275" s="173" t="s">
        <v>556</v>
      </c>
      <c r="H275" s="173" t="s">
        <v>557</v>
      </c>
      <c r="I275" s="173" t="s">
        <v>558</v>
      </c>
      <c r="J275" s="184">
        <v>0</v>
      </c>
    </row>
    <row r="276" spans="1:10" ht="49.95" customHeight="1" x14ac:dyDescent="0.25">
      <c r="A276" s="172" t="s">
        <v>510</v>
      </c>
      <c r="B276" s="233" t="s">
        <v>398</v>
      </c>
      <c r="C276" s="172" t="s">
        <v>551</v>
      </c>
      <c r="D276" s="172" t="s">
        <v>559</v>
      </c>
      <c r="E276" s="175">
        <v>1.272E-2</v>
      </c>
      <c r="F276" s="174" t="s">
        <v>497</v>
      </c>
      <c r="G276" s="173" t="s">
        <v>556</v>
      </c>
      <c r="H276" s="173" t="s">
        <v>557</v>
      </c>
      <c r="I276" s="173" t="s">
        <v>558</v>
      </c>
      <c r="J276" s="184">
        <v>0</v>
      </c>
    </row>
    <row r="277" spans="1:10" ht="19.95" customHeight="1" thickBot="1" x14ac:dyDescent="0.3">
      <c r="A277" s="308"/>
      <c r="B277" s="309"/>
      <c r="C277" s="308"/>
      <c r="D277" s="308"/>
      <c r="E277" s="308"/>
      <c r="F277" s="308" t="s">
        <v>519</v>
      </c>
      <c r="G277" s="308"/>
      <c r="H277" s="308"/>
      <c r="I277" s="308"/>
      <c r="J277" s="183">
        <v>0</v>
      </c>
    </row>
    <row r="278" spans="1:10" ht="1.05" customHeight="1" thickTop="1" x14ac:dyDescent="0.25">
      <c r="A278" s="181"/>
      <c r="B278" s="239"/>
      <c r="C278" s="181"/>
      <c r="D278" s="181"/>
      <c r="E278" s="181"/>
      <c r="F278" s="181"/>
      <c r="G278" s="181"/>
      <c r="H278" s="181"/>
      <c r="I278" s="181"/>
      <c r="J278" s="181"/>
    </row>
    <row r="279" spans="1:10" ht="18" customHeight="1" x14ac:dyDescent="0.25">
      <c r="A279" s="165"/>
      <c r="B279" s="236" t="s">
        <v>371</v>
      </c>
      <c r="C279" s="165" t="s">
        <v>372</v>
      </c>
      <c r="D279" s="165" t="s">
        <v>373</v>
      </c>
      <c r="E279" s="304" t="s">
        <v>374</v>
      </c>
      <c r="F279" s="304"/>
      <c r="G279" s="167" t="s">
        <v>375</v>
      </c>
      <c r="H279" s="166" t="s">
        <v>376</v>
      </c>
      <c r="I279" s="166" t="s">
        <v>377</v>
      </c>
      <c r="J279" s="166" t="s">
        <v>378</v>
      </c>
    </row>
    <row r="280" spans="1:10" ht="64.95" customHeight="1" x14ac:dyDescent="0.25">
      <c r="A280" s="168" t="s">
        <v>379</v>
      </c>
      <c r="B280" s="237" t="s">
        <v>564</v>
      </c>
      <c r="C280" s="168" t="s">
        <v>429</v>
      </c>
      <c r="D280" s="168" t="s">
        <v>565</v>
      </c>
      <c r="E280" s="305" t="s">
        <v>566</v>
      </c>
      <c r="F280" s="305"/>
      <c r="G280" s="169" t="s">
        <v>493</v>
      </c>
      <c r="H280" s="170">
        <v>1</v>
      </c>
      <c r="I280" s="171">
        <f>J280</f>
        <v>165.49307777777776</v>
      </c>
      <c r="J280" s="171">
        <f>J281+J282</f>
        <v>165.49307777777776</v>
      </c>
    </row>
    <row r="281" spans="1:10" ht="25.95" customHeight="1" x14ac:dyDescent="0.25">
      <c r="A281" s="177" t="s">
        <v>394</v>
      </c>
      <c r="B281" s="238" t="s">
        <v>567</v>
      </c>
      <c r="C281" s="177" t="s">
        <v>429</v>
      </c>
      <c r="D281" s="177" t="s">
        <v>363</v>
      </c>
      <c r="E281" s="307" t="s">
        <v>456</v>
      </c>
      <c r="F281" s="307"/>
      <c r="G281" s="178" t="s">
        <v>493</v>
      </c>
      <c r="H281" s="179">
        <v>1</v>
      </c>
      <c r="I281" s="180">
        <v>28.4</v>
      </c>
      <c r="J281" s="180">
        <f>I281*H281</f>
        <v>28.4</v>
      </c>
    </row>
    <row r="282" spans="1:10" ht="25.95" customHeight="1" thickBot="1" x14ac:dyDescent="0.3">
      <c r="A282" s="177" t="s">
        <v>394</v>
      </c>
      <c r="B282" s="238" t="s">
        <v>568</v>
      </c>
      <c r="C282" s="177" t="s">
        <v>429</v>
      </c>
      <c r="D282" s="177" t="s">
        <v>569</v>
      </c>
      <c r="E282" s="307" t="s">
        <v>456</v>
      </c>
      <c r="F282" s="307"/>
      <c r="G282" s="178" t="s">
        <v>493</v>
      </c>
      <c r="H282" s="179">
        <v>1</v>
      </c>
      <c r="I282" s="180">
        <v>137.09307777777775</v>
      </c>
      <c r="J282" s="180">
        <f>I282*H282</f>
        <v>137.09307777777775</v>
      </c>
    </row>
    <row r="283" spans="1:10" ht="1.05" customHeight="1" thickTop="1" x14ac:dyDescent="0.25">
      <c r="A283" s="181"/>
      <c r="B283" s="239"/>
      <c r="C283" s="181"/>
      <c r="D283" s="181"/>
      <c r="E283" s="181"/>
      <c r="F283" s="181"/>
      <c r="G283" s="181"/>
      <c r="H283" s="181"/>
      <c r="I283" s="181"/>
      <c r="J283" s="181"/>
    </row>
    <row r="284" spans="1:10" ht="18" customHeight="1" x14ac:dyDescent="0.25">
      <c r="A284" s="165"/>
      <c r="B284" s="236" t="s">
        <v>371</v>
      </c>
      <c r="C284" s="165" t="s">
        <v>372</v>
      </c>
      <c r="D284" s="165" t="s">
        <v>373</v>
      </c>
      <c r="E284" s="304" t="s">
        <v>374</v>
      </c>
      <c r="F284" s="304"/>
      <c r="G284" s="167" t="s">
        <v>375</v>
      </c>
      <c r="H284" s="166" t="s">
        <v>376</v>
      </c>
      <c r="I284" s="166" t="s">
        <v>377</v>
      </c>
      <c r="J284" s="166" t="s">
        <v>378</v>
      </c>
    </row>
    <row r="285" spans="1:10" ht="25.95" customHeight="1" x14ac:dyDescent="0.25">
      <c r="A285" s="168" t="s">
        <v>379</v>
      </c>
      <c r="B285" s="237" t="s">
        <v>570</v>
      </c>
      <c r="C285" s="168" t="s">
        <v>429</v>
      </c>
      <c r="D285" s="168" t="s">
        <v>571</v>
      </c>
      <c r="E285" s="305" t="s">
        <v>431</v>
      </c>
      <c r="F285" s="305"/>
      <c r="G285" s="169" t="s">
        <v>535</v>
      </c>
      <c r="H285" s="170">
        <v>1</v>
      </c>
      <c r="I285" s="171">
        <f>J285</f>
        <v>14.969914289806642</v>
      </c>
      <c r="J285" s="171">
        <f>SUM(J286:J290)</f>
        <v>14.969914289806642</v>
      </c>
    </row>
    <row r="286" spans="1:10" ht="25.95" customHeight="1" x14ac:dyDescent="0.25">
      <c r="A286" s="172" t="s">
        <v>384</v>
      </c>
      <c r="B286" s="233">
        <v>88267</v>
      </c>
      <c r="C286" s="172" t="s">
        <v>380</v>
      </c>
      <c r="D286" s="172" t="s">
        <v>572</v>
      </c>
      <c r="E286" s="306" t="s">
        <v>386</v>
      </c>
      <c r="F286" s="306"/>
      <c r="G286" s="174" t="s">
        <v>387</v>
      </c>
      <c r="H286" s="175">
        <v>0.1</v>
      </c>
      <c r="I286" s="176">
        <v>24.12</v>
      </c>
      <c r="J286" s="176">
        <f>I286*H286</f>
        <v>2.4120000000000004</v>
      </c>
    </row>
    <row r="287" spans="1:10" ht="24" customHeight="1" x14ac:dyDescent="0.25">
      <c r="A287" s="172" t="s">
        <v>384</v>
      </c>
      <c r="B287" s="233">
        <v>88316</v>
      </c>
      <c r="C287" s="172" t="s">
        <v>380</v>
      </c>
      <c r="D287" s="172" t="s">
        <v>389</v>
      </c>
      <c r="E287" s="306" t="s">
        <v>386</v>
      </c>
      <c r="F287" s="306"/>
      <c r="G287" s="174" t="s">
        <v>387</v>
      </c>
      <c r="H287" s="175">
        <v>0.2</v>
      </c>
      <c r="I287" s="176">
        <v>19.41</v>
      </c>
      <c r="J287" s="176">
        <f t="shared" ref="J287:J290" si="6">I287*H287</f>
        <v>3.8820000000000001</v>
      </c>
    </row>
    <row r="288" spans="1:10" ht="25.95" customHeight="1" x14ac:dyDescent="0.25">
      <c r="A288" s="177" t="s">
        <v>394</v>
      </c>
      <c r="B288" s="238">
        <v>9867</v>
      </c>
      <c r="C288" s="177" t="s">
        <v>380</v>
      </c>
      <c r="D288" s="177" t="s">
        <v>573</v>
      </c>
      <c r="E288" s="307" t="s">
        <v>396</v>
      </c>
      <c r="F288" s="307"/>
      <c r="G288" s="178" t="s">
        <v>397</v>
      </c>
      <c r="H288" s="179">
        <v>1</v>
      </c>
      <c r="I288" s="180">
        <v>2.57</v>
      </c>
      <c r="J288" s="180">
        <f t="shared" si="6"/>
        <v>2.57</v>
      </c>
    </row>
    <row r="289" spans="1:10" ht="25.95" customHeight="1" x14ac:dyDescent="0.25">
      <c r="A289" s="177" t="s">
        <v>394</v>
      </c>
      <c r="B289" s="238" t="s">
        <v>574</v>
      </c>
      <c r="C289" s="177" t="s">
        <v>575</v>
      </c>
      <c r="D289" s="177" t="s">
        <v>576</v>
      </c>
      <c r="E289" s="307" t="s">
        <v>448</v>
      </c>
      <c r="F289" s="307"/>
      <c r="G289" s="178" t="s">
        <v>577</v>
      </c>
      <c r="H289" s="179">
        <v>0.1</v>
      </c>
      <c r="I289" s="180">
        <v>42.659142898066399</v>
      </c>
      <c r="J289" s="180">
        <f t="shared" si="6"/>
        <v>4.2659142898066404</v>
      </c>
    </row>
    <row r="290" spans="1:10" ht="25.95" customHeight="1" x14ac:dyDescent="0.25">
      <c r="A290" s="177" t="s">
        <v>394</v>
      </c>
      <c r="B290" s="238">
        <v>3859</v>
      </c>
      <c r="C290" s="177" t="s">
        <v>380</v>
      </c>
      <c r="D290" s="177" t="s">
        <v>578</v>
      </c>
      <c r="E290" s="307" t="s">
        <v>396</v>
      </c>
      <c r="F290" s="307"/>
      <c r="G290" s="178" t="s">
        <v>577</v>
      </c>
      <c r="H290" s="179">
        <v>2</v>
      </c>
      <c r="I290" s="180">
        <v>0.92</v>
      </c>
      <c r="J290" s="180">
        <f t="shared" si="6"/>
        <v>1.84</v>
      </c>
    </row>
    <row r="291" spans="1:10" ht="49.95" customHeight="1" x14ac:dyDescent="0.25">
      <c r="A291" s="315" t="s">
        <v>579</v>
      </c>
      <c r="B291" s="316"/>
      <c r="C291" s="317"/>
      <c r="D291" s="317"/>
      <c r="E291" s="317"/>
      <c r="F291" s="317"/>
      <c r="G291" s="317"/>
      <c r="H291" s="317"/>
      <c r="I291" s="317"/>
      <c r="J291" s="317"/>
    </row>
    <row r="292" spans="1:10" ht="18" customHeight="1" x14ac:dyDescent="0.25">
      <c r="A292" s="165"/>
      <c r="B292" s="236" t="s">
        <v>371</v>
      </c>
      <c r="C292" s="165" t="s">
        <v>372</v>
      </c>
      <c r="D292" s="165" t="s">
        <v>373</v>
      </c>
      <c r="E292" s="304" t="s">
        <v>374</v>
      </c>
      <c r="F292" s="304"/>
      <c r="G292" s="167" t="s">
        <v>375</v>
      </c>
      <c r="H292" s="166" t="s">
        <v>376</v>
      </c>
      <c r="I292" s="166" t="s">
        <v>377</v>
      </c>
      <c r="J292" s="166" t="s">
        <v>378</v>
      </c>
    </row>
    <row r="293" spans="1:10" ht="25.95" customHeight="1" x14ac:dyDescent="0.25">
      <c r="A293" s="168" t="s">
        <v>379</v>
      </c>
      <c r="B293" s="237">
        <v>5914640</v>
      </c>
      <c r="C293" s="168" t="s">
        <v>398</v>
      </c>
      <c r="D293" s="168" t="s">
        <v>560</v>
      </c>
      <c r="E293" s="305" t="s">
        <v>400</v>
      </c>
      <c r="F293" s="305"/>
      <c r="G293" s="169" t="s">
        <v>497</v>
      </c>
      <c r="H293" s="170">
        <v>1</v>
      </c>
      <c r="I293" s="171">
        <v>0.45</v>
      </c>
      <c r="J293" s="171">
        <v>0.45</v>
      </c>
    </row>
    <row r="294" spans="1:10" ht="15" customHeight="1" x14ac:dyDescent="0.25">
      <c r="A294" s="304" t="s">
        <v>402</v>
      </c>
      <c r="B294" s="312" t="s">
        <v>371</v>
      </c>
      <c r="C294" s="304" t="s">
        <v>372</v>
      </c>
      <c r="D294" s="304" t="s">
        <v>403</v>
      </c>
      <c r="E294" s="311" t="s">
        <v>404</v>
      </c>
      <c r="F294" s="310" t="s">
        <v>405</v>
      </c>
      <c r="G294" s="311"/>
      <c r="H294" s="310" t="s">
        <v>406</v>
      </c>
      <c r="I294" s="311"/>
      <c r="J294" s="311" t="s">
        <v>407</v>
      </c>
    </row>
    <row r="295" spans="1:10" ht="15" customHeight="1" x14ac:dyDescent="0.25">
      <c r="A295" s="311"/>
      <c r="B295" s="312"/>
      <c r="C295" s="311"/>
      <c r="D295" s="311"/>
      <c r="E295" s="311"/>
      <c r="F295" s="166" t="s">
        <v>408</v>
      </c>
      <c r="G295" s="166" t="s">
        <v>409</v>
      </c>
      <c r="H295" s="166" t="s">
        <v>408</v>
      </c>
      <c r="I295" s="166" t="s">
        <v>409</v>
      </c>
      <c r="J295" s="311"/>
    </row>
    <row r="296" spans="1:10" ht="25.95" customHeight="1" x14ac:dyDescent="0.25">
      <c r="A296" s="177" t="s">
        <v>394</v>
      </c>
      <c r="B296" s="238" t="s">
        <v>561</v>
      </c>
      <c r="C296" s="177" t="s">
        <v>398</v>
      </c>
      <c r="D296" s="177" t="s">
        <v>562</v>
      </c>
      <c r="E296" s="179">
        <v>1</v>
      </c>
      <c r="F296" s="180">
        <v>1</v>
      </c>
      <c r="G296" s="180">
        <v>0</v>
      </c>
      <c r="H296" s="182">
        <v>329.44069999999999</v>
      </c>
      <c r="I296" s="182">
        <v>102.7444</v>
      </c>
      <c r="J296" s="182">
        <v>329.44069999999999</v>
      </c>
    </row>
    <row r="297" spans="1:10" ht="19.95" customHeight="1" x14ac:dyDescent="0.25">
      <c r="A297" s="308"/>
      <c r="B297" s="309"/>
      <c r="C297" s="308"/>
      <c r="D297" s="308"/>
      <c r="E297" s="308"/>
      <c r="F297" s="308" t="s">
        <v>416</v>
      </c>
      <c r="G297" s="308"/>
      <c r="H297" s="308"/>
      <c r="I297" s="308"/>
      <c r="J297" s="183">
        <v>329.44069999999999</v>
      </c>
    </row>
    <row r="298" spans="1:10" ht="19.95" customHeight="1" x14ac:dyDescent="0.25">
      <c r="A298" s="308"/>
      <c r="B298" s="309"/>
      <c r="C298" s="308"/>
      <c r="D298" s="308"/>
      <c r="E298" s="308"/>
      <c r="F298" s="308" t="s">
        <v>417</v>
      </c>
      <c r="G298" s="308"/>
      <c r="H298" s="308"/>
      <c r="I298" s="308"/>
      <c r="J298" s="183">
        <v>329.44069999999999</v>
      </c>
    </row>
    <row r="299" spans="1:10" ht="19.95" customHeight="1" x14ac:dyDescent="0.25">
      <c r="A299" s="308"/>
      <c r="B299" s="309"/>
      <c r="C299" s="308"/>
      <c r="D299" s="308"/>
      <c r="E299" s="308"/>
      <c r="F299" s="308" t="s">
        <v>418</v>
      </c>
      <c r="G299" s="308"/>
      <c r="H299" s="308"/>
      <c r="I299" s="308"/>
      <c r="J299" s="183">
        <v>0</v>
      </c>
    </row>
    <row r="300" spans="1:10" ht="19.95" customHeight="1" x14ac:dyDescent="0.25">
      <c r="A300" s="308"/>
      <c r="B300" s="309"/>
      <c r="C300" s="308"/>
      <c r="D300" s="308"/>
      <c r="E300" s="308"/>
      <c r="F300" s="308" t="s">
        <v>419</v>
      </c>
      <c r="G300" s="308"/>
      <c r="H300" s="308"/>
      <c r="I300" s="308"/>
      <c r="J300" s="183">
        <v>0</v>
      </c>
    </row>
    <row r="301" spans="1:10" ht="19.95" customHeight="1" x14ac:dyDescent="0.25">
      <c r="A301" s="308"/>
      <c r="B301" s="309"/>
      <c r="C301" s="308"/>
      <c r="D301" s="308"/>
      <c r="E301" s="308"/>
      <c r="F301" s="308" t="s">
        <v>420</v>
      </c>
      <c r="G301" s="308"/>
      <c r="H301" s="308"/>
      <c r="I301" s="308"/>
      <c r="J301" s="183">
        <v>731.74</v>
      </c>
    </row>
    <row r="302" spans="1:10" ht="19.95" customHeight="1" thickBot="1" x14ac:dyDescent="0.3">
      <c r="A302" s="308"/>
      <c r="B302" s="309"/>
      <c r="C302" s="308"/>
      <c r="D302" s="308"/>
      <c r="E302" s="308"/>
      <c r="F302" s="308" t="s">
        <v>421</v>
      </c>
      <c r="G302" s="308"/>
      <c r="H302" s="308"/>
      <c r="I302" s="308"/>
      <c r="J302" s="183">
        <v>0.45019999999999999</v>
      </c>
    </row>
    <row r="303" spans="1:10" ht="1.05" customHeight="1" thickTop="1" x14ac:dyDescent="0.25">
      <c r="A303" s="181"/>
      <c r="B303" s="239"/>
      <c r="C303" s="181"/>
      <c r="D303" s="181"/>
      <c r="E303" s="181"/>
      <c r="F303" s="181"/>
      <c r="G303" s="181"/>
      <c r="H303" s="181"/>
      <c r="I303" s="181"/>
      <c r="J303" s="181"/>
    </row>
    <row r="304" spans="1:10" ht="18" customHeight="1" x14ac:dyDescent="0.25">
      <c r="A304" s="165"/>
      <c r="B304" s="236" t="s">
        <v>371</v>
      </c>
      <c r="C304" s="165" t="s">
        <v>372</v>
      </c>
      <c r="D304" s="165" t="s">
        <v>373</v>
      </c>
      <c r="E304" s="304" t="s">
        <v>374</v>
      </c>
      <c r="F304" s="304"/>
      <c r="G304" s="167" t="s">
        <v>375</v>
      </c>
      <c r="H304" s="166" t="s">
        <v>376</v>
      </c>
      <c r="I304" s="166" t="s">
        <v>377</v>
      </c>
      <c r="J304" s="166" t="s">
        <v>378</v>
      </c>
    </row>
    <row r="305" spans="1:10" ht="39" customHeight="1" x14ac:dyDescent="0.25">
      <c r="A305" s="168" t="s">
        <v>379</v>
      </c>
      <c r="B305" s="237">
        <v>5914639</v>
      </c>
      <c r="C305" s="168" t="s">
        <v>398</v>
      </c>
      <c r="D305" s="168" t="s">
        <v>563</v>
      </c>
      <c r="E305" s="305" t="s">
        <v>400</v>
      </c>
      <c r="F305" s="305"/>
      <c r="G305" s="169" t="s">
        <v>497</v>
      </c>
      <c r="H305" s="170">
        <v>1</v>
      </c>
      <c r="I305" s="171">
        <v>0.55000000000000004</v>
      </c>
      <c r="J305" s="171">
        <v>0.55000000000000004</v>
      </c>
    </row>
    <row r="306" spans="1:10" ht="15" customHeight="1" x14ac:dyDescent="0.25">
      <c r="A306" s="304" t="s">
        <v>402</v>
      </c>
      <c r="B306" s="312" t="s">
        <v>371</v>
      </c>
      <c r="C306" s="304" t="s">
        <v>372</v>
      </c>
      <c r="D306" s="304" t="s">
        <v>403</v>
      </c>
      <c r="E306" s="311" t="s">
        <v>404</v>
      </c>
      <c r="F306" s="310" t="s">
        <v>405</v>
      </c>
      <c r="G306" s="311"/>
      <c r="H306" s="310" t="s">
        <v>406</v>
      </c>
      <c r="I306" s="311"/>
      <c r="J306" s="311" t="s">
        <v>407</v>
      </c>
    </row>
    <row r="307" spans="1:10" ht="15" customHeight="1" x14ac:dyDescent="0.25">
      <c r="A307" s="311"/>
      <c r="B307" s="312"/>
      <c r="C307" s="311"/>
      <c r="D307" s="311"/>
      <c r="E307" s="311"/>
      <c r="F307" s="166" t="s">
        <v>408</v>
      </c>
      <c r="G307" s="166" t="s">
        <v>409</v>
      </c>
      <c r="H307" s="166" t="s">
        <v>408</v>
      </c>
      <c r="I307" s="166" t="s">
        <v>409</v>
      </c>
      <c r="J307" s="311"/>
    </row>
    <row r="308" spans="1:10" ht="25.95" customHeight="1" x14ac:dyDescent="0.25">
      <c r="A308" s="177" t="s">
        <v>394</v>
      </c>
      <c r="B308" s="238" t="s">
        <v>561</v>
      </c>
      <c r="C308" s="177" t="s">
        <v>398</v>
      </c>
      <c r="D308" s="177" t="s">
        <v>562</v>
      </c>
      <c r="E308" s="179">
        <v>1</v>
      </c>
      <c r="F308" s="180">
        <v>1</v>
      </c>
      <c r="G308" s="180">
        <v>0</v>
      </c>
      <c r="H308" s="182">
        <v>329.44069999999999</v>
      </c>
      <c r="I308" s="182">
        <v>102.7444</v>
      </c>
      <c r="J308" s="182">
        <v>329.44069999999999</v>
      </c>
    </row>
    <row r="309" spans="1:10" ht="19.95" customHeight="1" x14ac:dyDescent="0.25">
      <c r="A309" s="308"/>
      <c r="B309" s="309"/>
      <c r="C309" s="308"/>
      <c r="D309" s="308"/>
      <c r="E309" s="308"/>
      <c r="F309" s="308" t="s">
        <v>416</v>
      </c>
      <c r="G309" s="308"/>
      <c r="H309" s="308"/>
      <c r="I309" s="308"/>
      <c r="J309" s="183">
        <v>329.44069999999999</v>
      </c>
    </row>
    <row r="310" spans="1:10" ht="19.95" customHeight="1" x14ac:dyDescent="0.25">
      <c r="A310" s="308"/>
      <c r="B310" s="309"/>
      <c r="C310" s="308"/>
      <c r="D310" s="308"/>
      <c r="E310" s="308"/>
      <c r="F310" s="308" t="s">
        <v>417</v>
      </c>
      <c r="G310" s="308"/>
      <c r="H310" s="308"/>
      <c r="I310" s="308"/>
      <c r="J310" s="183">
        <v>329.44069999999999</v>
      </c>
    </row>
    <row r="311" spans="1:10" ht="19.95" customHeight="1" x14ac:dyDescent="0.25">
      <c r="A311" s="308"/>
      <c r="B311" s="309"/>
      <c r="C311" s="308"/>
      <c r="D311" s="308"/>
      <c r="E311" s="308"/>
      <c r="F311" s="308" t="s">
        <v>418</v>
      </c>
      <c r="G311" s="308"/>
      <c r="H311" s="308"/>
      <c r="I311" s="308"/>
      <c r="J311" s="183">
        <v>1.7299999999999999E-2</v>
      </c>
    </row>
    <row r="312" spans="1:10" ht="19.95" customHeight="1" x14ac:dyDescent="0.25">
      <c r="A312" s="308"/>
      <c r="B312" s="309"/>
      <c r="C312" s="308"/>
      <c r="D312" s="308"/>
      <c r="E312" s="308"/>
      <c r="F312" s="308" t="s">
        <v>419</v>
      </c>
      <c r="G312" s="308"/>
      <c r="H312" s="308"/>
      <c r="I312" s="308"/>
      <c r="J312" s="183">
        <v>9.2999999999999992E-3</v>
      </c>
    </row>
    <row r="313" spans="1:10" ht="19.95" customHeight="1" x14ac:dyDescent="0.25">
      <c r="A313" s="308"/>
      <c r="B313" s="309"/>
      <c r="C313" s="308"/>
      <c r="D313" s="308"/>
      <c r="E313" s="308"/>
      <c r="F313" s="308" t="s">
        <v>420</v>
      </c>
      <c r="G313" s="308"/>
      <c r="H313" s="308"/>
      <c r="I313" s="308"/>
      <c r="J313" s="183">
        <v>609.78</v>
      </c>
    </row>
    <row r="314" spans="1:10" ht="19.95" customHeight="1" thickBot="1" x14ac:dyDescent="0.3">
      <c r="A314" s="308"/>
      <c r="B314" s="309"/>
      <c r="C314" s="308"/>
      <c r="D314" s="308"/>
      <c r="E314" s="308"/>
      <c r="F314" s="308" t="s">
        <v>421</v>
      </c>
      <c r="G314" s="308"/>
      <c r="H314" s="308"/>
      <c r="I314" s="308"/>
      <c r="J314" s="183">
        <v>0.5403</v>
      </c>
    </row>
    <row r="315" spans="1:10" ht="1.05" customHeight="1" thickTop="1" thickBot="1" x14ac:dyDescent="0.3">
      <c r="A315" s="181"/>
      <c r="B315" s="239"/>
      <c r="C315" s="181"/>
      <c r="D315" s="181"/>
      <c r="E315" s="181"/>
      <c r="F315" s="181"/>
      <c r="G315" s="181"/>
      <c r="H315" s="181"/>
      <c r="I315" s="181"/>
      <c r="J315" s="181"/>
    </row>
    <row r="316" spans="1:10" ht="1.05" customHeight="1" thickTop="1" x14ac:dyDescent="0.25">
      <c r="A316" s="181"/>
      <c r="B316" s="239"/>
      <c r="C316" s="181"/>
      <c r="D316" s="181"/>
      <c r="E316" s="181"/>
      <c r="F316" s="181"/>
      <c r="G316" s="181"/>
      <c r="H316" s="181"/>
      <c r="I316" s="181"/>
      <c r="J316" s="181"/>
    </row>
    <row r="317" spans="1:10" ht="18" customHeight="1" x14ac:dyDescent="0.25">
      <c r="A317" s="165"/>
      <c r="B317" s="236" t="s">
        <v>371</v>
      </c>
      <c r="C317" s="165" t="s">
        <v>372</v>
      </c>
      <c r="D317" s="165" t="s">
        <v>373</v>
      </c>
      <c r="E317" s="304" t="s">
        <v>374</v>
      </c>
      <c r="F317" s="304"/>
      <c r="G317" s="167" t="s">
        <v>375</v>
      </c>
      <c r="H317" s="166" t="s">
        <v>376</v>
      </c>
      <c r="I317" s="166" t="s">
        <v>377</v>
      </c>
      <c r="J317" s="166" t="s">
        <v>378</v>
      </c>
    </row>
    <row r="318" spans="1:10" ht="25.95" customHeight="1" x14ac:dyDescent="0.25">
      <c r="A318" s="168" t="s">
        <v>379</v>
      </c>
      <c r="B318" s="237">
        <v>88241</v>
      </c>
      <c r="C318" s="168" t="s">
        <v>380</v>
      </c>
      <c r="D318" s="168" t="s">
        <v>580</v>
      </c>
      <c r="E318" s="305" t="s">
        <v>386</v>
      </c>
      <c r="F318" s="305"/>
      <c r="G318" s="169" t="s">
        <v>387</v>
      </c>
      <c r="H318" s="170">
        <v>1</v>
      </c>
      <c r="I318" s="171">
        <v>20.350000000000001</v>
      </c>
      <c r="J318" s="171">
        <v>20.350000000000001</v>
      </c>
    </row>
    <row r="319" spans="1:10" ht="25.95" customHeight="1" x14ac:dyDescent="0.25">
      <c r="A319" s="172" t="s">
        <v>384</v>
      </c>
      <c r="B319" s="233">
        <v>95311</v>
      </c>
      <c r="C319" s="172" t="s">
        <v>380</v>
      </c>
      <c r="D319" s="172" t="s">
        <v>581</v>
      </c>
      <c r="E319" s="306" t="s">
        <v>386</v>
      </c>
      <c r="F319" s="306"/>
      <c r="G319" s="174" t="s">
        <v>387</v>
      </c>
      <c r="H319" s="175">
        <v>1</v>
      </c>
      <c r="I319" s="176">
        <v>0.19</v>
      </c>
      <c r="J319" s="176">
        <v>0.19</v>
      </c>
    </row>
    <row r="320" spans="1:10" ht="24" customHeight="1" x14ac:dyDescent="0.25">
      <c r="A320" s="177" t="s">
        <v>394</v>
      </c>
      <c r="B320" s="238">
        <v>248</v>
      </c>
      <c r="C320" s="177" t="s">
        <v>380</v>
      </c>
      <c r="D320" s="177" t="s">
        <v>582</v>
      </c>
      <c r="E320" s="307" t="s">
        <v>448</v>
      </c>
      <c r="F320" s="307"/>
      <c r="G320" s="178" t="s">
        <v>387</v>
      </c>
      <c r="H320" s="179">
        <v>1</v>
      </c>
      <c r="I320" s="180">
        <v>14.97</v>
      </c>
      <c r="J320" s="180">
        <v>14.97</v>
      </c>
    </row>
    <row r="321" spans="1:10" ht="25.95" customHeight="1" x14ac:dyDescent="0.25">
      <c r="A321" s="177" t="s">
        <v>394</v>
      </c>
      <c r="B321" s="238">
        <v>37370</v>
      </c>
      <c r="C321" s="177" t="s">
        <v>380</v>
      </c>
      <c r="D321" s="177" t="s">
        <v>583</v>
      </c>
      <c r="E321" s="307" t="s">
        <v>396</v>
      </c>
      <c r="F321" s="307"/>
      <c r="G321" s="178" t="s">
        <v>387</v>
      </c>
      <c r="H321" s="179">
        <v>1</v>
      </c>
      <c r="I321" s="180">
        <v>1.93</v>
      </c>
      <c r="J321" s="180">
        <v>1.93</v>
      </c>
    </row>
    <row r="322" spans="1:10" ht="25.95" customHeight="1" x14ac:dyDescent="0.25">
      <c r="A322" s="177" t="s">
        <v>394</v>
      </c>
      <c r="B322" s="238">
        <v>37371</v>
      </c>
      <c r="C322" s="177" t="s">
        <v>380</v>
      </c>
      <c r="D322" s="177" t="s">
        <v>584</v>
      </c>
      <c r="E322" s="307" t="s">
        <v>396</v>
      </c>
      <c r="F322" s="307"/>
      <c r="G322" s="178" t="s">
        <v>387</v>
      </c>
      <c r="H322" s="179">
        <v>1</v>
      </c>
      <c r="I322" s="180">
        <v>0.49</v>
      </c>
      <c r="J322" s="180">
        <v>0.49</v>
      </c>
    </row>
    <row r="323" spans="1:10" ht="25.95" customHeight="1" x14ac:dyDescent="0.25">
      <c r="A323" s="177" t="s">
        <v>394</v>
      </c>
      <c r="B323" s="238">
        <v>37372</v>
      </c>
      <c r="C323" s="177" t="s">
        <v>380</v>
      </c>
      <c r="D323" s="177" t="s">
        <v>585</v>
      </c>
      <c r="E323" s="307" t="s">
        <v>396</v>
      </c>
      <c r="F323" s="307"/>
      <c r="G323" s="178" t="s">
        <v>387</v>
      </c>
      <c r="H323" s="179">
        <v>1</v>
      </c>
      <c r="I323" s="180">
        <v>1.08</v>
      </c>
      <c r="J323" s="180">
        <v>1.08</v>
      </c>
    </row>
    <row r="324" spans="1:10" ht="25.95" customHeight="1" x14ac:dyDescent="0.25">
      <c r="A324" s="177" t="s">
        <v>394</v>
      </c>
      <c r="B324" s="238">
        <v>37373</v>
      </c>
      <c r="C324" s="177" t="s">
        <v>380</v>
      </c>
      <c r="D324" s="177" t="s">
        <v>586</v>
      </c>
      <c r="E324" s="307" t="s">
        <v>396</v>
      </c>
      <c r="F324" s="307"/>
      <c r="G324" s="178" t="s">
        <v>387</v>
      </c>
      <c r="H324" s="179">
        <v>1</v>
      </c>
      <c r="I324" s="180">
        <v>0.03</v>
      </c>
      <c r="J324" s="180">
        <v>0.03</v>
      </c>
    </row>
    <row r="325" spans="1:10" ht="25.95" customHeight="1" x14ac:dyDescent="0.25">
      <c r="A325" s="177" t="s">
        <v>394</v>
      </c>
      <c r="B325" s="238">
        <v>43465</v>
      </c>
      <c r="C325" s="177" t="s">
        <v>380</v>
      </c>
      <c r="D325" s="177" t="s">
        <v>587</v>
      </c>
      <c r="E325" s="307" t="s">
        <v>396</v>
      </c>
      <c r="F325" s="307"/>
      <c r="G325" s="178" t="s">
        <v>387</v>
      </c>
      <c r="H325" s="179">
        <v>1</v>
      </c>
      <c r="I325" s="180">
        <v>0.66</v>
      </c>
      <c r="J325" s="180">
        <v>0.66</v>
      </c>
    </row>
    <row r="326" spans="1:10" ht="25.95" customHeight="1" thickBot="1" x14ac:dyDescent="0.3">
      <c r="A326" s="177" t="s">
        <v>394</v>
      </c>
      <c r="B326" s="238">
        <v>43489</v>
      </c>
      <c r="C326" s="177" t="s">
        <v>380</v>
      </c>
      <c r="D326" s="177" t="s">
        <v>588</v>
      </c>
      <c r="E326" s="307" t="s">
        <v>396</v>
      </c>
      <c r="F326" s="307"/>
      <c r="G326" s="178" t="s">
        <v>387</v>
      </c>
      <c r="H326" s="179">
        <v>1</v>
      </c>
      <c r="I326" s="180">
        <v>1</v>
      </c>
      <c r="J326" s="180">
        <v>1</v>
      </c>
    </row>
    <row r="327" spans="1:10" ht="1.05" customHeight="1" thickTop="1" x14ac:dyDescent="0.25">
      <c r="A327" s="181"/>
      <c r="B327" s="239"/>
      <c r="C327" s="181"/>
      <c r="D327" s="181"/>
      <c r="E327" s="181"/>
      <c r="F327" s="181"/>
      <c r="G327" s="181"/>
      <c r="H327" s="181"/>
      <c r="I327" s="181"/>
      <c r="J327" s="181"/>
    </row>
    <row r="328" spans="1:10" ht="18" customHeight="1" x14ac:dyDescent="0.25">
      <c r="A328" s="165"/>
      <c r="B328" s="236" t="s">
        <v>371</v>
      </c>
      <c r="C328" s="165" t="s">
        <v>372</v>
      </c>
      <c r="D328" s="165" t="s">
        <v>373</v>
      </c>
      <c r="E328" s="304" t="s">
        <v>374</v>
      </c>
      <c r="F328" s="304"/>
      <c r="G328" s="167" t="s">
        <v>375</v>
      </c>
      <c r="H328" s="166" t="s">
        <v>376</v>
      </c>
      <c r="I328" s="166" t="s">
        <v>377</v>
      </c>
      <c r="J328" s="166" t="s">
        <v>378</v>
      </c>
    </row>
    <row r="329" spans="1:10" ht="78" customHeight="1" x14ac:dyDescent="0.25">
      <c r="A329" s="168" t="s">
        <v>379</v>
      </c>
      <c r="B329" s="237" t="s">
        <v>480</v>
      </c>
      <c r="C329" s="168" t="s">
        <v>380</v>
      </c>
      <c r="D329" s="168" t="s">
        <v>481</v>
      </c>
      <c r="E329" s="305" t="s">
        <v>482</v>
      </c>
      <c r="F329" s="305"/>
      <c r="G329" s="169" t="s">
        <v>478</v>
      </c>
      <c r="H329" s="170">
        <v>1</v>
      </c>
      <c r="I329" s="171">
        <v>942.56</v>
      </c>
      <c r="J329" s="171">
        <v>942.56</v>
      </c>
    </row>
    <row r="330" spans="1:10" ht="25.95" customHeight="1" x14ac:dyDescent="0.25">
      <c r="A330" s="177" t="s">
        <v>394</v>
      </c>
      <c r="B330" s="238">
        <v>7608</v>
      </c>
      <c r="C330" s="177" t="s">
        <v>380</v>
      </c>
      <c r="D330" s="177" t="s">
        <v>589</v>
      </c>
      <c r="E330" s="307" t="s">
        <v>396</v>
      </c>
      <c r="F330" s="307"/>
      <c r="G330" s="178" t="s">
        <v>577</v>
      </c>
      <c r="H330" s="179">
        <v>0.4</v>
      </c>
      <c r="I330" s="180">
        <v>7.96</v>
      </c>
      <c r="J330" s="180">
        <v>3.18</v>
      </c>
    </row>
    <row r="331" spans="1:10" ht="25.95" customHeight="1" x14ac:dyDescent="0.25">
      <c r="A331" s="177" t="s">
        <v>394</v>
      </c>
      <c r="B331" s="238">
        <v>10420</v>
      </c>
      <c r="C331" s="177" t="s">
        <v>380</v>
      </c>
      <c r="D331" s="177" t="s">
        <v>590</v>
      </c>
      <c r="E331" s="307" t="s">
        <v>396</v>
      </c>
      <c r="F331" s="307"/>
      <c r="G331" s="178" t="s">
        <v>577</v>
      </c>
      <c r="H331" s="179">
        <v>0.4</v>
      </c>
      <c r="I331" s="180">
        <v>160.99</v>
      </c>
      <c r="J331" s="180">
        <v>64.39</v>
      </c>
    </row>
    <row r="332" spans="1:10" ht="25.95" customHeight="1" x14ac:dyDescent="0.25">
      <c r="A332" s="177" t="s">
        <v>394</v>
      </c>
      <c r="B332" s="238">
        <v>10425</v>
      </c>
      <c r="C332" s="177" t="s">
        <v>380</v>
      </c>
      <c r="D332" s="177" t="s">
        <v>591</v>
      </c>
      <c r="E332" s="307" t="s">
        <v>396</v>
      </c>
      <c r="F332" s="307"/>
      <c r="G332" s="178" t="s">
        <v>577</v>
      </c>
      <c r="H332" s="179">
        <v>0.1</v>
      </c>
      <c r="I332" s="180">
        <v>72.88</v>
      </c>
      <c r="J332" s="180">
        <v>7.28</v>
      </c>
    </row>
    <row r="333" spans="1:10" ht="25.95" customHeight="1" x14ac:dyDescent="0.25">
      <c r="A333" s="177" t="s">
        <v>394</v>
      </c>
      <c r="B333" s="238">
        <v>10432</v>
      </c>
      <c r="C333" s="177" t="s">
        <v>380</v>
      </c>
      <c r="D333" s="177" t="s">
        <v>592</v>
      </c>
      <c r="E333" s="307" t="s">
        <v>396</v>
      </c>
      <c r="F333" s="307"/>
      <c r="G333" s="178" t="s">
        <v>577</v>
      </c>
      <c r="H333" s="179">
        <v>0.1</v>
      </c>
      <c r="I333" s="180">
        <v>280.29000000000002</v>
      </c>
      <c r="J333" s="180">
        <v>28.02</v>
      </c>
    </row>
    <row r="334" spans="1:10" ht="52.05" customHeight="1" thickBot="1" x14ac:dyDescent="0.3">
      <c r="A334" s="177" t="s">
        <v>394</v>
      </c>
      <c r="B334" s="238">
        <v>10778</v>
      </c>
      <c r="C334" s="177" t="s">
        <v>380</v>
      </c>
      <c r="D334" s="177" t="s">
        <v>593</v>
      </c>
      <c r="E334" s="307" t="s">
        <v>451</v>
      </c>
      <c r="F334" s="307"/>
      <c r="G334" s="178" t="s">
        <v>478</v>
      </c>
      <c r="H334" s="179">
        <v>1</v>
      </c>
      <c r="I334" s="180">
        <v>839.69</v>
      </c>
      <c r="J334" s="180">
        <v>839.69</v>
      </c>
    </row>
    <row r="335" spans="1:10" ht="1.05" customHeight="1" thickTop="1" x14ac:dyDescent="0.25">
      <c r="A335" s="181"/>
      <c r="B335" s="239"/>
      <c r="C335" s="181"/>
      <c r="D335" s="181"/>
      <c r="E335" s="181"/>
      <c r="F335" s="181"/>
      <c r="G335" s="181"/>
      <c r="H335" s="181"/>
      <c r="I335" s="181"/>
      <c r="J335" s="181"/>
    </row>
    <row r="336" spans="1:10" ht="18" customHeight="1" x14ac:dyDescent="0.25">
      <c r="A336" s="165"/>
      <c r="B336" s="236" t="s">
        <v>371</v>
      </c>
      <c r="C336" s="165" t="s">
        <v>372</v>
      </c>
      <c r="D336" s="165" t="s">
        <v>373</v>
      </c>
      <c r="E336" s="304" t="s">
        <v>374</v>
      </c>
      <c r="F336" s="304"/>
      <c r="G336" s="167" t="s">
        <v>375</v>
      </c>
      <c r="H336" s="166" t="s">
        <v>376</v>
      </c>
      <c r="I336" s="166" t="s">
        <v>377</v>
      </c>
      <c r="J336" s="166" t="s">
        <v>378</v>
      </c>
    </row>
    <row r="337" spans="1:10" ht="24" customHeight="1" x14ac:dyDescent="0.25">
      <c r="A337" s="168" t="s">
        <v>379</v>
      </c>
      <c r="B337" s="237">
        <v>88253</v>
      </c>
      <c r="C337" s="168" t="s">
        <v>380</v>
      </c>
      <c r="D337" s="168" t="s">
        <v>385</v>
      </c>
      <c r="E337" s="305" t="s">
        <v>386</v>
      </c>
      <c r="F337" s="305"/>
      <c r="G337" s="169" t="s">
        <v>387</v>
      </c>
      <c r="H337" s="170">
        <v>1</v>
      </c>
      <c r="I337" s="171">
        <v>17.21</v>
      </c>
      <c r="J337" s="171">
        <v>17.21</v>
      </c>
    </row>
    <row r="338" spans="1:10" ht="25.95" customHeight="1" x14ac:dyDescent="0.25">
      <c r="A338" s="172" t="s">
        <v>384</v>
      </c>
      <c r="B338" s="233">
        <v>95322</v>
      </c>
      <c r="C338" s="172" t="s">
        <v>380</v>
      </c>
      <c r="D338" s="172" t="s">
        <v>594</v>
      </c>
      <c r="E338" s="306" t="s">
        <v>386</v>
      </c>
      <c r="F338" s="306"/>
      <c r="G338" s="174" t="s">
        <v>387</v>
      </c>
      <c r="H338" s="175">
        <v>1</v>
      </c>
      <c r="I338" s="176">
        <v>0.14000000000000001</v>
      </c>
      <c r="J338" s="176">
        <v>0.14000000000000001</v>
      </c>
    </row>
    <row r="339" spans="1:10" ht="24" customHeight="1" x14ac:dyDescent="0.25">
      <c r="A339" s="177" t="s">
        <v>394</v>
      </c>
      <c r="B339" s="238">
        <v>244</v>
      </c>
      <c r="C339" s="177" t="s">
        <v>380</v>
      </c>
      <c r="D339" s="177" t="s">
        <v>595</v>
      </c>
      <c r="E339" s="307" t="s">
        <v>448</v>
      </c>
      <c r="F339" s="307"/>
      <c r="G339" s="178" t="s">
        <v>387</v>
      </c>
      <c r="H339" s="179">
        <v>1</v>
      </c>
      <c r="I339" s="180">
        <v>15.33</v>
      </c>
      <c r="J339" s="180">
        <v>15.33</v>
      </c>
    </row>
    <row r="340" spans="1:10" ht="25.95" customHeight="1" x14ac:dyDescent="0.25">
      <c r="A340" s="177" t="s">
        <v>394</v>
      </c>
      <c r="B340" s="238">
        <v>37372</v>
      </c>
      <c r="C340" s="177" t="s">
        <v>380</v>
      </c>
      <c r="D340" s="177" t="s">
        <v>585</v>
      </c>
      <c r="E340" s="307" t="s">
        <v>396</v>
      </c>
      <c r="F340" s="307"/>
      <c r="G340" s="178" t="s">
        <v>387</v>
      </c>
      <c r="H340" s="179">
        <v>1</v>
      </c>
      <c r="I340" s="180">
        <v>1.08</v>
      </c>
      <c r="J340" s="180">
        <v>1.08</v>
      </c>
    </row>
    <row r="341" spans="1:10" ht="25.95" customHeight="1" x14ac:dyDescent="0.25">
      <c r="A341" s="177" t="s">
        <v>394</v>
      </c>
      <c r="B341" s="238">
        <v>37373</v>
      </c>
      <c r="C341" s="177" t="s">
        <v>380</v>
      </c>
      <c r="D341" s="177" t="s">
        <v>586</v>
      </c>
      <c r="E341" s="307" t="s">
        <v>396</v>
      </c>
      <c r="F341" s="307"/>
      <c r="G341" s="178" t="s">
        <v>387</v>
      </c>
      <c r="H341" s="179">
        <v>1</v>
      </c>
      <c r="I341" s="180">
        <v>0.03</v>
      </c>
      <c r="J341" s="180">
        <v>0.03</v>
      </c>
    </row>
    <row r="342" spans="1:10" ht="25.95" customHeight="1" x14ac:dyDescent="0.25">
      <c r="A342" s="177" t="s">
        <v>394</v>
      </c>
      <c r="B342" s="238">
        <v>43469</v>
      </c>
      <c r="C342" s="177" t="s">
        <v>380</v>
      </c>
      <c r="D342" s="177" t="s">
        <v>596</v>
      </c>
      <c r="E342" s="307" t="s">
        <v>396</v>
      </c>
      <c r="F342" s="307"/>
      <c r="G342" s="178" t="s">
        <v>387</v>
      </c>
      <c r="H342" s="179">
        <v>1</v>
      </c>
      <c r="I342" s="180">
        <v>0.06</v>
      </c>
      <c r="J342" s="180">
        <v>0.06</v>
      </c>
    </row>
    <row r="343" spans="1:10" ht="25.95" customHeight="1" thickBot="1" x14ac:dyDescent="0.3">
      <c r="A343" s="177" t="s">
        <v>394</v>
      </c>
      <c r="B343" s="238">
        <v>43493</v>
      </c>
      <c r="C343" s="177" t="s">
        <v>380</v>
      </c>
      <c r="D343" s="177" t="s">
        <v>597</v>
      </c>
      <c r="E343" s="307" t="s">
        <v>396</v>
      </c>
      <c r="F343" s="307"/>
      <c r="G343" s="178" t="s">
        <v>387</v>
      </c>
      <c r="H343" s="179">
        <v>1</v>
      </c>
      <c r="I343" s="180">
        <v>0.56999999999999995</v>
      </c>
      <c r="J343" s="180">
        <v>0.56999999999999995</v>
      </c>
    </row>
    <row r="344" spans="1:10" ht="1.05" customHeight="1" thickTop="1" x14ac:dyDescent="0.25">
      <c r="A344" s="181"/>
      <c r="B344" s="239"/>
      <c r="C344" s="181"/>
      <c r="D344" s="181"/>
      <c r="E344" s="181"/>
      <c r="F344" s="181"/>
      <c r="G344" s="181"/>
      <c r="H344" s="181"/>
      <c r="I344" s="181"/>
      <c r="J344" s="181"/>
    </row>
    <row r="345" spans="1:10" ht="18" customHeight="1" x14ac:dyDescent="0.25">
      <c r="A345" s="165"/>
      <c r="B345" s="236" t="s">
        <v>371</v>
      </c>
      <c r="C345" s="165" t="s">
        <v>372</v>
      </c>
      <c r="D345" s="165" t="s">
        <v>373</v>
      </c>
      <c r="E345" s="304" t="s">
        <v>374</v>
      </c>
      <c r="F345" s="304"/>
      <c r="G345" s="167" t="s">
        <v>375</v>
      </c>
      <c r="H345" s="166" t="s">
        <v>376</v>
      </c>
      <c r="I345" s="166" t="s">
        <v>377</v>
      </c>
      <c r="J345" s="166" t="s">
        <v>378</v>
      </c>
    </row>
    <row r="346" spans="1:10" ht="52.05" customHeight="1" x14ac:dyDescent="0.25">
      <c r="A346" s="168" t="s">
        <v>379</v>
      </c>
      <c r="B346" s="237">
        <v>88831</v>
      </c>
      <c r="C346" s="168" t="s">
        <v>380</v>
      </c>
      <c r="D346" s="168" t="s">
        <v>598</v>
      </c>
      <c r="E346" s="305" t="s">
        <v>391</v>
      </c>
      <c r="F346" s="305"/>
      <c r="G346" s="169" t="s">
        <v>525</v>
      </c>
      <c r="H346" s="170">
        <v>1</v>
      </c>
      <c r="I346" s="171">
        <v>0.39</v>
      </c>
      <c r="J346" s="171">
        <v>0.39</v>
      </c>
    </row>
    <row r="347" spans="1:10" ht="52.05" customHeight="1" x14ac:dyDescent="0.25">
      <c r="A347" s="172" t="s">
        <v>384</v>
      </c>
      <c r="B347" s="233">
        <v>88826</v>
      </c>
      <c r="C347" s="172" t="s">
        <v>380</v>
      </c>
      <c r="D347" s="172" t="s">
        <v>599</v>
      </c>
      <c r="E347" s="306" t="s">
        <v>391</v>
      </c>
      <c r="F347" s="306"/>
      <c r="G347" s="174" t="s">
        <v>387</v>
      </c>
      <c r="H347" s="175">
        <v>1</v>
      </c>
      <c r="I347" s="176">
        <v>0.32</v>
      </c>
      <c r="J347" s="176">
        <v>0.32</v>
      </c>
    </row>
    <row r="348" spans="1:10" ht="39" customHeight="1" thickBot="1" x14ac:dyDescent="0.3">
      <c r="A348" s="172" t="s">
        <v>384</v>
      </c>
      <c r="B348" s="233">
        <v>88827</v>
      </c>
      <c r="C348" s="172" t="s">
        <v>380</v>
      </c>
      <c r="D348" s="172" t="s">
        <v>600</v>
      </c>
      <c r="E348" s="306" t="s">
        <v>391</v>
      </c>
      <c r="F348" s="306"/>
      <c r="G348" s="174" t="s">
        <v>387</v>
      </c>
      <c r="H348" s="175">
        <v>1</v>
      </c>
      <c r="I348" s="176">
        <v>7.0000000000000007E-2</v>
      </c>
      <c r="J348" s="176">
        <v>7.0000000000000007E-2</v>
      </c>
    </row>
    <row r="349" spans="1:10" ht="1.05" customHeight="1" thickTop="1" x14ac:dyDescent="0.25">
      <c r="A349" s="181"/>
      <c r="B349" s="239"/>
      <c r="C349" s="181"/>
      <c r="D349" s="181"/>
      <c r="E349" s="181"/>
      <c r="F349" s="181"/>
      <c r="G349" s="181"/>
      <c r="H349" s="181"/>
      <c r="I349" s="181"/>
      <c r="J349" s="181"/>
    </row>
    <row r="350" spans="1:10" ht="18" customHeight="1" x14ac:dyDescent="0.25">
      <c r="A350" s="165"/>
      <c r="B350" s="236" t="s">
        <v>371</v>
      </c>
      <c r="C350" s="165" t="s">
        <v>372</v>
      </c>
      <c r="D350" s="165" t="s">
        <v>373</v>
      </c>
      <c r="E350" s="304" t="s">
        <v>374</v>
      </c>
      <c r="F350" s="304"/>
      <c r="G350" s="167" t="s">
        <v>375</v>
      </c>
      <c r="H350" s="166" t="s">
        <v>376</v>
      </c>
      <c r="I350" s="166" t="s">
        <v>377</v>
      </c>
      <c r="J350" s="166" t="s">
        <v>378</v>
      </c>
    </row>
    <row r="351" spans="1:10" ht="52.05" customHeight="1" x14ac:dyDescent="0.25">
      <c r="A351" s="168" t="s">
        <v>379</v>
      </c>
      <c r="B351" s="237">
        <v>88830</v>
      </c>
      <c r="C351" s="168" t="s">
        <v>380</v>
      </c>
      <c r="D351" s="168" t="s">
        <v>601</v>
      </c>
      <c r="E351" s="305" t="s">
        <v>391</v>
      </c>
      <c r="F351" s="305"/>
      <c r="G351" s="169" t="s">
        <v>392</v>
      </c>
      <c r="H351" s="170">
        <v>1</v>
      </c>
      <c r="I351" s="171">
        <v>1.82</v>
      </c>
      <c r="J351" s="171">
        <v>1.82</v>
      </c>
    </row>
    <row r="352" spans="1:10" ht="52.05" customHeight="1" x14ac:dyDescent="0.25">
      <c r="A352" s="172" t="s">
        <v>384</v>
      </c>
      <c r="B352" s="233">
        <v>88826</v>
      </c>
      <c r="C352" s="172" t="s">
        <v>380</v>
      </c>
      <c r="D352" s="172" t="s">
        <v>599</v>
      </c>
      <c r="E352" s="306" t="s">
        <v>391</v>
      </c>
      <c r="F352" s="306"/>
      <c r="G352" s="174" t="s">
        <v>387</v>
      </c>
      <c r="H352" s="175">
        <v>1</v>
      </c>
      <c r="I352" s="176">
        <v>0.32</v>
      </c>
      <c r="J352" s="176">
        <v>0.32</v>
      </c>
    </row>
    <row r="353" spans="1:10" ht="39" customHeight="1" x14ac:dyDescent="0.25">
      <c r="A353" s="172" t="s">
        <v>384</v>
      </c>
      <c r="B353" s="233">
        <v>88827</v>
      </c>
      <c r="C353" s="172" t="s">
        <v>380</v>
      </c>
      <c r="D353" s="172" t="s">
        <v>600</v>
      </c>
      <c r="E353" s="306" t="s">
        <v>391</v>
      </c>
      <c r="F353" s="306"/>
      <c r="G353" s="174" t="s">
        <v>387</v>
      </c>
      <c r="H353" s="175">
        <v>1</v>
      </c>
      <c r="I353" s="176">
        <v>7.0000000000000007E-2</v>
      </c>
      <c r="J353" s="176">
        <v>7.0000000000000007E-2</v>
      </c>
    </row>
    <row r="354" spans="1:10" ht="52.05" customHeight="1" x14ac:dyDescent="0.25">
      <c r="A354" s="172" t="s">
        <v>384</v>
      </c>
      <c r="B354" s="233">
        <v>88828</v>
      </c>
      <c r="C354" s="172" t="s">
        <v>380</v>
      </c>
      <c r="D354" s="172" t="s">
        <v>602</v>
      </c>
      <c r="E354" s="306" t="s">
        <v>391</v>
      </c>
      <c r="F354" s="306"/>
      <c r="G354" s="174" t="s">
        <v>387</v>
      </c>
      <c r="H354" s="175">
        <v>1</v>
      </c>
      <c r="I354" s="176">
        <v>0.37</v>
      </c>
      <c r="J354" s="176">
        <v>0.37</v>
      </c>
    </row>
    <row r="355" spans="1:10" ht="52.05" customHeight="1" thickBot="1" x14ac:dyDescent="0.3">
      <c r="A355" s="172" t="s">
        <v>384</v>
      </c>
      <c r="B355" s="233">
        <v>88829</v>
      </c>
      <c r="C355" s="172" t="s">
        <v>380</v>
      </c>
      <c r="D355" s="172" t="s">
        <v>603</v>
      </c>
      <c r="E355" s="306" t="s">
        <v>391</v>
      </c>
      <c r="F355" s="306"/>
      <c r="G355" s="174" t="s">
        <v>387</v>
      </c>
      <c r="H355" s="175">
        <v>1</v>
      </c>
      <c r="I355" s="176">
        <v>1.06</v>
      </c>
      <c r="J355" s="176">
        <v>1.06</v>
      </c>
    </row>
    <row r="356" spans="1:10" ht="1.05" customHeight="1" thickTop="1" x14ac:dyDescent="0.25">
      <c r="A356" s="181"/>
      <c r="B356" s="239"/>
      <c r="C356" s="181"/>
      <c r="D356" s="181"/>
      <c r="E356" s="181"/>
      <c r="F356" s="181"/>
      <c r="G356" s="181"/>
      <c r="H356" s="181"/>
      <c r="I356" s="181"/>
      <c r="J356" s="181"/>
    </row>
    <row r="357" spans="1:10" ht="18" customHeight="1" x14ac:dyDescent="0.25">
      <c r="A357" s="165"/>
      <c r="B357" s="236" t="s">
        <v>371</v>
      </c>
      <c r="C357" s="165" t="s">
        <v>372</v>
      </c>
      <c r="D357" s="165" t="s">
        <v>373</v>
      </c>
      <c r="E357" s="304" t="s">
        <v>374</v>
      </c>
      <c r="F357" s="304"/>
      <c r="G357" s="167" t="s">
        <v>375</v>
      </c>
      <c r="H357" s="166" t="s">
        <v>376</v>
      </c>
      <c r="I357" s="166" t="s">
        <v>377</v>
      </c>
      <c r="J357" s="166" t="s">
        <v>378</v>
      </c>
    </row>
    <row r="358" spans="1:10" ht="52.05" customHeight="1" x14ac:dyDescent="0.25">
      <c r="A358" s="168" t="s">
        <v>379</v>
      </c>
      <c r="B358" s="237">
        <v>88826</v>
      </c>
      <c r="C358" s="168" t="s">
        <v>380</v>
      </c>
      <c r="D358" s="168" t="s">
        <v>599</v>
      </c>
      <c r="E358" s="305" t="s">
        <v>391</v>
      </c>
      <c r="F358" s="305"/>
      <c r="G358" s="169" t="s">
        <v>387</v>
      </c>
      <c r="H358" s="170">
        <v>1</v>
      </c>
      <c r="I358" s="171">
        <v>0.32</v>
      </c>
      <c r="J358" s="171">
        <v>0.32</v>
      </c>
    </row>
    <row r="359" spans="1:10" ht="39" customHeight="1" thickBot="1" x14ac:dyDescent="0.3">
      <c r="A359" s="177" t="s">
        <v>394</v>
      </c>
      <c r="B359" s="238">
        <v>10535</v>
      </c>
      <c r="C359" s="177" t="s">
        <v>380</v>
      </c>
      <c r="D359" s="177" t="s">
        <v>604</v>
      </c>
      <c r="E359" s="307" t="s">
        <v>605</v>
      </c>
      <c r="F359" s="307"/>
      <c r="G359" s="178" t="s">
        <v>577</v>
      </c>
      <c r="H359" s="179">
        <v>6.0000000000000002E-5</v>
      </c>
      <c r="I359" s="180">
        <v>5371.73</v>
      </c>
      <c r="J359" s="180">
        <v>0.32</v>
      </c>
    </row>
    <row r="360" spans="1:10" ht="1.05" customHeight="1" thickTop="1" x14ac:dyDescent="0.25">
      <c r="A360" s="181"/>
      <c r="B360" s="239"/>
      <c r="C360" s="181"/>
      <c r="D360" s="181"/>
      <c r="E360" s="181"/>
      <c r="F360" s="181"/>
      <c r="G360" s="181"/>
      <c r="H360" s="181"/>
      <c r="I360" s="181"/>
      <c r="J360" s="181"/>
    </row>
    <row r="361" spans="1:10" ht="18" customHeight="1" x14ac:dyDescent="0.25">
      <c r="A361" s="165"/>
      <c r="B361" s="236" t="s">
        <v>371</v>
      </c>
      <c r="C361" s="165" t="s">
        <v>372</v>
      </c>
      <c r="D361" s="165" t="s">
        <v>373</v>
      </c>
      <c r="E361" s="304" t="s">
        <v>374</v>
      </c>
      <c r="F361" s="304"/>
      <c r="G361" s="167" t="s">
        <v>375</v>
      </c>
      <c r="H361" s="166" t="s">
        <v>376</v>
      </c>
      <c r="I361" s="166" t="s">
        <v>377</v>
      </c>
      <c r="J361" s="166" t="s">
        <v>378</v>
      </c>
    </row>
    <row r="362" spans="1:10" ht="39" customHeight="1" x14ac:dyDescent="0.25">
      <c r="A362" s="168" t="s">
        <v>379</v>
      </c>
      <c r="B362" s="237">
        <v>88827</v>
      </c>
      <c r="C362" s="168" t="s">
        <v>380</v>
      </c>
      <c r="D362" s="168" t="s">
        <v>600</v>
      </c>
      <c r="E362" s="305" t="s">
        <v>391</v>
      </c>
      <c r="F362" s="305"/>
      <c r="G362" s="169" t="s">
        <v>387</v>
      </c>
      <c r="H362" s="170">
        <v>1</v>
      </c>
      <c r="I362" s="171">
        <v>7.0000000000000007E-2</v>
      </c>
      <c r="J362" s="171">
        <v>7.0000000000000007E-2</v>
      </c>
    </row>
    <row r="363" spans="1:10" ht="39" customHeight="1" thickBot="1" x14ac:dyDescent="0.3">
      <c r="A363" s="177" t="s">
        <v>394</v>
      </c>
      <c r="B363" s="238">
        <v>10535</v>
      </c>
      <c r="C363" s="177" t="s">
        <v>380</v>
      </c>
      <c r="D363" s="177" t="s">
        <v>604</v>
      </c>
      <c r="E363" s="307" t="s">
        <v>605</v>
      </c>
      <c r="F363" s="307"/>
      <c r="G363" s="178" t="s">
        <v>577</v>
      </c>
      <c r="H363" s="179">
        <v>1.4800000000000001E-5</v>
      </c>
      <c r="I363" s="180">
        <v>5371.73</v>
      </c>
      <c r="J363" s="180">
        <v>7.0000000000000007E-2</v>
      </c>
    </row>
    <row r="364" spans="1:10" ht="1.05" customHeight="1" thickTop="1" x14ac:dyDescent="0.25">
      <c r="A364" s="181"/>
      <c r="B364" s="239"/>
      <c r="C364" s="181"/>
      <c r="D364" s="181"/>
      <c r="E364" s="181"/>
      <c r="F364" s="181"/>
      <c r="G364" s="181"/>
      <c r="H364" s="181"/>
      <c r="I364" s="181"/>
      <c r="J364" s="181"/>
    </row>
    <row r="365" spans="1:10" ht="18" customHeight="1" x14ac:dyDescent="0.25">
      <c r="A365" s="165"/>
      <c r="B365" s="236" t="s">
        <v>371</v>
      </c>
      <c r="C365" s="165" t="s">
        <v>372</v>
      </c>
      <c r="D365" s="165" t="s">
        <v>373</v>
      </c>
      <c r="E365" s="304" t="s">
        <v>374</v>
      </c>
      <c r="F365" s="304"/>
      <c r="G365" s="167" t="s">
        <v>375</v>
      </c>
      <c r="H365" s="166" t="s">
        <v>376</v>
      </c>
      <c r="I365" s="166" t="s">
        <v>377</v>
      </c>
      <c r="J365" s="166" t="s">
        <v>378</v>
      </c>
    </row>
    <row r="366" spans="1:10" ht="52.05" customHeight="1" x14ac:dyDescent="0.25">
      <c r="A366" s="168" t="s">
        <v>379</v>
      </c>
      <c r="B366" s="237">
        <v>88828</v>
      </c>
      <c r="C366" s="168" t="s">
        <v>380</v>
      </c>
      <c r="D366" s="168" t="s">
        <v>602</v>
      </c>
      <c r="E366" s="305" t="s">
        <v>391</v>
      </c>
      <c r="F366" s="305"/>
      <c r="G366" s="169" t="s">
        <v>387</v>
      </c>
      <c r="H366" s="170">
        <v>1</v>
      </c>
      <c r="I366" s="171">
        <v>0.37</v>
      </c>
      <c r="J366" s="171">
        <v>0.37</v>
      </c>
    </row>
    <row r="367" spans="1:10" ht="39" customHeight="1" thickBot="1" x14ac:dyDescent="0.3">
      <c r="A367" s="177" t="s">
        <v>394</v>
      </c>
      <c r="B367" s="238">
        <v>10535</v>
      </c>
      <c r="C367" s="177" t="s">
        <v>380</v>
      </c>
      <c r="D367" s="177" t="s">
        <v>604</v>
      </c>
      <c r="E367" s="307" t="s">
        <v>605</v>
      </c>
      <c r="F367" s="307"/>
      <c r="G367" s="178" t="s">
        <v>577</v>
      </c>
      <c r="H367" s="179">
        <v>6.9999999999999994E-5</v>
      </c>
      <c r="I367" s="180">
        <v>5371.73</v>
      </c>
      <c r="J367" s="180">
        <v>0.37</v>
      </c>
    </row>
    <row r="368" spans="1:10" ht="1.05" customHeight="1" thickTop="1" x14ac:dyDescent="0.25">
      <c r="A368" s="181"/>
      <c r="B368" s="239"/>
      <c r="C368" s="181"/>
      <c r="D368" s="181"/>
      <c r="E368" s="181"/>
      <c r="F368" s="181"/>
      <c r="G368" s="181"/>
      <c r="H368" s="181"/>
      <c r="I368" s="181"/>
      <c r="J368" s="181"/>
    </row>
    <row r="369" spans="1:10" ht="18" customHeight="1" x14ac:dyDescent="0.25">
      <c r="A369" s="165"/>
      <c r="B369" s="236" t="s">
        <v>371</v>
      </c>
      <c r="C369" s="165" t="s">
        <v>372</v>
      </c>
      <c r="D369" s="165" t="s">
        <v>373</v>
      </c>
      <c r="E369" s="304" t="s">
        <v>374</v>
      </c>
      <c r="F369" s="304"/>
      <c r="G369" s="167" t="s">
        <v>375</v>
      </c>
      <c r="H369" s="166" t="s">
        <v>376</v>
      </c>
      <c r="I369" s="166" t="s">
        <v>377</v>
      </c>
      <c r="J369" s="166" t="s">
        <v>378</v>
      </c>
    </row>
    <row r="370" spans="1:10" ht="52.05" customHeight="1" x14ac:dyDescent="0.25">
      <c r="A370" s="168" t="s">
        <v>379</v>
      </c>
      <c r="B370" s="237">
        <v>88829</v>
      </c>
      <c r="C370" s="168" t="s">
        <v>380</v>
      </c>
      <c r="D370" s="168" t="s">
        <v>603</v>
      </c>
      <c r="E370" s="305" t="s">
        <v>391</v>
      </c>
      <c r="F370" s="305"/>
      <c r="G370" s="169" t="s">
        <v>387</v>
      </c>
      <c r="H370" s="170">
        <v>1</v>
      </c>
      <c r="I370" s="171">
        <v>1.06</v>
      </c>
      <c r="J370" s="171">
        <v>1.06</v>
      </c>
    </row>
    <row r="371" spans="1:10" ht="25.95" customHeight="1" thickBot="1" x14ac:dyDescent="0.3">
      <c r="A371" s="177" t="s">
        <v>394</v>
      </c>
      <c r="B371" s="238">
        <v>2705</v>
      </c>
      <c r="C371" s="177" t="s">
        <v>380</v>
      </c>
      <c r="D371" s="177" t="s">
        <v>606</v>
      </c>
      <c r="E371" s="307" t="s">
        <v>607</v>
      </c>
      <c r="F371" s="307"/>
      <c r="G371" s="178" t="s">
        <v>608</v>
      </c>
      <c r="H371" s="179">
        <v>1.2512000000000001</v>
      </c>
      <c r="I371" s="180">
        <v>0.85</v>
      </c>
      <c r="J371" s="180">
        <v>1.06</v>
      </c>
    </row>
    <row r="372" spans="1:10" ht="1.05" customHeight="1" thickTop="1" x14ac:dyDescent="0.25">
      <c r="A372" s="181"/>
      <c r="B372" s="239"/>
      <c r="C372" s="181"/>
      <c r="D372" s="181"/>
      <c r="E372" s="181"/>
      <c r="F372" s="181"/>
      <c r="G372" s="181"/>
      <c r="H372" s="181"/>
      <c r="I372" s="181"/>
      <c r="J372" s="181"/>
    </row>
    <row r="373" spans="1:10" ht="18" customHeight="1" x14ac:dyDescent="0.25">
      <c r="A373" s="165"/>
      <c r="B373" s="236" t="s">
        <v>371</v>
      </c>
      <c r="C373" s="165" t="s">
        <v>372</v>
      </c>
      <c r="D373" s="165" t="s">
        <v>373</v>
      </c>
      <c r="E373" s="304" t="s">
        <v>374</v>
      </c>
      <c r="F373" s="304"/>
      <c r="G373" s="167" t="s">
        <v>375</v>
      </c>
      <c r="H373" s="166" t="s">
        <v>376</v>
      </c>
      <c r="I373" s="166" t="s">
        <v>377</v>
      </c>
      <c r="J373" s="166" t="s">
        <v>378</v>
      </c>
    </row>
    <row r="374" spans="1:10" ht="24" customHeight="1" x14ac:dyDescent="0.25">
      <c r="A374" s="168" t="s">
        <v>379</v>
      </c>
      <c r="B374" s="237">
        <v>88260</v>
      </c>
      <c r="C374" s="168" t="s">
        <v>380</v>
      </c>
      <c r="D374" s="168" t="s">
        <v>522</v>
      </c>
      <c r="E374" s="305" t="s">
        <v>386</v>
      </c>
      <c r="F374" s="305"/>
      <c r="G374" s="169" t="s">
        <v>387</v>
      </c>
      <c r="H374" s="170">
        <v>1</v>
      </c>
      <c r="I374" s="171">
        <v>24.53</v>
      </c>
      <c r="J374" s="171">
        <v>24.53</v>
      </c>
    </row>
    <row r="375" spans="1:10" ht="25.95" customHeight="1" x14ac:dyDescent="0.25">
      <c r="A375" s="172" t="s">
        <v>384</v>
      </c>
      <c r="B375" s="233">
        <v>95328</v>
      </c>
      <c r="C375" s="172" t="s">
        <v>380</v>
      </c>
      <c r="D375" s="172" t="s">
        <v>609</v>
      </c>
      <c r="E375" s="306" t="s">
        <v>386</v>
      </c>
      <c r="F375" s="306"/>
      <c r="G375" s="174" t="s">
        <v>387</v>
      </c>
      <c r="H375" s="175">
        <v>1</v>
      </c>
      <c r="I375" s="176">
        <v>0.25</v>
      </c>
      <c r="J375" s="176">
        <v>0.25</v>
      </c>
    </row>
    <row r="376" spans="1:10" ht="24" customHeight="1" x14ac:dyDescent="0.25">
      <c r="A376" s="177" t="s">
        <v>394</v>
      </c>
      <c r="B376" s="238">
        <v>4759</v>
      </c>
      <c r="C376" s="177" t="s">
        <v>380</v>
      </c>
      <c r="D376" s="177" t="s">
        <v>610</v>
      </c>
      <c r="E376" s="307" t="s">
        <v>448</v>
      </c>
      <c r="F376" s="307"/>
      <c r="G376" s="178" t="s">
        <v>387</v>
      </c>
      <c r="H376" s="179">
        <v>1</v>
      </c>
      <c r="I376" s="180">
        <v>19.09</v>
      </c>
      <c r="J376" s="180">
        <v>19.09</v>
      </c>
    </row>
    <row r="377" spans="1:10" ht="25.95" customHeight="1" x14ac:dyDescent="0.25">
      <c r="A377" s="177" t="s">
        <v>394</v>
      </c>
      <c r="B377" s="238">
        <v>37370</v>
      </c>
      <c r="C377" s="177" t="s">
        <v>380</v>
      </c>
      <c r="D377" s="177" t="s">
        <v>583</v>
      </c>
      <c r="E377" s="307" t="s">
        <v>396</v>
      </c>
      <c r="F377" s="307"/>
      <c r="G377" s="178" t="s">
        <v>387</v>
      </c>
      <c r="H377" s="179">
        <v>1</v>
      </c>
      <c r="I377" s="180">
        <v>1.93</v>
      </c>
      <c r="J377" s="180">
        <v>1.93</v>
      </c>
    </row>
    <row r="378" spans="1:10" ht="25.95" customHeight="1" x14ac:dyDescent="0.25">
      <c r="A378" s="177" t="s">
        <v>394</v>
      </c>
      <c r="B378" s="238">
        <v>37371</v>
      </c>
      <c r="C378" s="177" t="s">
        <v>380</v>
      </c>
      <c r="D378" s="177" t="s">
        <v>584</v>
      </c>
      <c r="E378" s="307" t="s">
        <v>396</v>
      </c>
      <c r="F378" s="307"/>
      <c r="G378" s="178" t="s">
        <v>387</v>
      </c>
      <c r="H378" s="179">
        <v>1</v>
      </c>
      <c r="I378" s="180">
        <v>0.49</v>
      </c>
      <c r="J378" s="180">
        <v>0.49</v>
      </c>
    </row>
    <row r="379" spans="1:10" ht="25.95" customHeight="1" x14ac:dyDescent="0.25">
      <c r="A379" s="177" t="s">
        <v>394</v>
      </c>
      <c r="B379" s="238">
        <v>37372</v>
      </c>
      <c r="C379" s="177" t="s">
        <v>380</v>
      </c>
      <c r="D379" s="177" t="s">
        <v>585</v>
      </c>
      <c r="E379" s="307" t="s">
        <v>396</v>
      </c>
      <c r="F379" s="307"/>
      <c r="G379" s="178" t="s">
        <v>387</v>
      </c>
      <c r="H379" s="179">
        <v>1</v>
      </c>
      <c r="I379" s="180">
        <v>1.08</v>
      </c>
      <c r="J379" s="180">
        <v>1.08</v>
      </c>
    </row>
    <row r="380" spans="1:10" ht="25.95" customHeight="1" x14ac:dyDescent="0.25">
      <c r="A380" s="177" t="s">
        <v>394</v>
      </c>
      <c r="B380" s="238">
        <v>37373</v>
      </c>
      <c r="C380" s="177" t="s">
        <v>380</v>
      </c>
      <c r="D380" s="177" t="s">
        <v>586</v>
      </c>
      <c r="E380" s="307" t="s">
        <v>396</v>
      </c>
      <c r="F380" s="307"/>
      <c r="G380" s="178" t="s">
        <v>387</v>
      </c>
      <c r="H380" s="179">
        <v>1</v>
      </c>
      <c r="I380" s="180">
        <v>0.03</v>
      </c>
      <c r="J380" s="180">
        <v>0.03</v>
      </c>
    </row>
    <row r="381" spans="1:10" ht="25.95" customHeight="1" x14ac:dyDescent="0.25">
      <c r="A381" s="177" t="s">
        <v>394</v>
      </c>
      <c r="B381" s="238">
        <v>43465</v>
      </c>
      <c r="C381" s="177" t="s">
        <v>380</v>
      </c>
      <c r="D381" s="177" t="s">
        <v>587</v>
      </c>
      <c r="E381" s="307" t="s">
        <v>396</v>
      </c>
      <c r="F381" s="307"/>
      <c r="G381" s="178" t="s">
        <v>387</v>
      </c>
      <c r="H381" s="179">
        <v>1</v>
      </c>
      <c r="I381" s="180">
        <v>0.66</v>
      </c>
      <c r="J381" s="180">
        <v>0.66</v>
      </c>
    </row>
    <row r="382" spans="1:10" ht="25.95" customHeight="1" thickBot="1" x14ac:dyDescent="0.3">
      <c r="A382" s="177" t="s">
        <v>394</v>
      </c>
      <c r="B382" s="238">
        <v>43489</v>
      </c>
      <c r="C382" s="177" t="s">
        <v>380</v>
      </c>
      <c r="D382" s="177" t="s">
        <v>588</v>
      </c>
      <c r="E382" s="307" t="s">
        <v>396</v>
      </c>
      <c r="F382" s="307"/>
      <c r="G382" s="178" t="s">
        <v>387</v>
      </c>
      <c r="H382" s="179">
        <v>1</v>
      </c>
      <c r="I382" s="180">
        <v>1</v>
      </c>
      <c r="J382" s="180">
        <v>1</v>
      </c>
    </row>
    <row r="383" spans="1:10" ht="1.05" customHeight="1" thickTop="1" x14ac:dyDescent="0.25">
      <c r="A383" s="181"/>
      <c r="B383" s="239"/>
      <c r="C383" s="181"/>
      <c r="D383" s="181"/>
      <c r="E383" s="181"/>
      <c r="F383" s="181"/>
      <c r="G383" s="181"/>
      <c r="H383" s="181"/>
      <c r="I383" s="181"/>
      <c r="J383" s="181"/>
    </row>
    <row r="384" spans="1:10" ht="18" customHeight="1" x14ac:dyDescent="0.25">
      <c r="A384" s="165"/>
      <c r="B384" s="236" t="s">
        <v>371</v>
      </c>
      <c r="C384" s="165" t="s">
        <v>372</v>
      </c>
      <c r="D384" s="165" t="s">
        <v>373</v>
      </c>
      <c r="E384" s="304" t="s">
        <v>374</v>
      </c>
      <c r="F384" s="304"/>
      <c r="G384" s="167" t="s">
        <v>375</v>
      </c>
      <c r="H384" s="166" t="s">
        <v>376</v>
      </c>
      <c r="I384" s="166" t="s">
        <v>377</v>
      </c>
      <c r="J384" s="166" t="s">
        <v>378</v>
      </c>
    </row>
    <row r="385" spans="1:10" ht="39" customHeight="1" x14ac:dyDescent="0.25">
      <c r="A385" s="168" t="s">
        <v>379</v>
      </c>
      <c r="B385" s="237">
        <v>92145</v>
      </c>
      <c r="C385" s="168" t="s">
        <v>380</v>
      </c>
      <c r="D385" s="168" t="s">
        <v>390</v>
      </c>
      <c r="E385" s="305" t="s">
        <v>391</v>
      </c>
      <c r="F385" s="305"/>
      <c r="G385" s="169" t="s">
        <v>392</v>
      </c>
      <c r="H385" s="170">
        <v>1</v>
      </c>
      <c r="I385" s="171">
        <v>64.22</v>
      </c>
      <c r="J385" s="171">
        <v>64.22</v>
      </c>
    </row>
    <row r="386" spans="1:10" ht="25.95" customHeight="1" x14ac:dyDescent="0.25">
      <c r="A386" s="172" t="s">
        <v>384</v>
      </c>
      <c r="B386" s="233">
        <v>88284</v>
      </c>
      <c r="C386" s="172" t="s">
        <v>380</v>
      </c>
      <c r="D386" s="172" t="s">
        <v>611</v>
      </c>
      <c r="E386" s="306" t="s">
        <v>386</v>
      </c>
      <c r="F386" s="306"/>
      <c r="G386" s="174" t="s">
        <v>387</v>
      </c>
      <c r="H386" s="175">
        <v>1</v>
      </c>
      <c r="I386" s="176">
        <v>21.35</v>
      </c>
      <c r="J386" s="176">
        <v>21.35</v>
      </c>
    </row>
    <row r="387" spans="1:10" ht="39" customHeight="1" x14ac:dyDescent="0.25">
      <c r="A387" s="172" t="s">
        <v>384</v>
      </c>
      <c r="B387" s="233">
        <v>92140</v>
      </c>
      <c r="C387" s="172" t="s">
        <v>380</v>
      </c>
      <c r="D387" s="172" t="s">
        <v>612</v>
      </c>
      <c r="E387" s="306" t="s">
        <v>391</v>
      </c>
      <c r="F387" s="306"/>
      <c r="G387" s="174" t="s">
        <v>387</v>
      </c>
      <c r="H387" s="175">
        <v>1</v>
      </c>
      <c r="I387" s="176">
        <v>3.94</v>
      </c>
      <c r="J387" s="176">
        <v>3.94</v>
      </c>
    </row>
    <row r="388" spans="1:10" ht="39" customHeight="1" x14ac:dyDescent="0.25">
      <c r="A388" s="172" t="s">
        <v>384</v>
      </c>
      <c r="B388" s="233">
        <v>92141</v>
      </c>
      <c r="C388" s="172" t="s">
        <v>380</v>
      </c>
      <c r="D388" s="172" t="s">
        <v>613</v>
      </c>
      <c r="E388" s="306" t="s">
        <v>391</v>
      </c>
      <c r="F388" s="306"/>
      <c r="G388" s="174" t="s">
        <v>387</v>
      </c>
      <c r="H388" s="175">
        <v>1</v>
      </c>
      <c r="I388" s="176">
        <v>1.21</v>
      </c>
      <c r="J388" s="176">
        <v>1.21</v>
      </c>
    </row>
    <row r="389" spans="1:10" ht="39" customHeight="1" x14ac:dyDescent="0.25">
      <c r="A389" s="172" t="s">
        <v>384</v>
      </c>
      <c r="B389" s="233">
        <v>92142</v>
      </c>
      <c r="C389" s="172" t="s">
        <v>380</v>
      </c>
      <c r="D389" s="172" t="s">
        <v>614</v>
      </c>
      <c r="E389" s="306" t="s">
        <v>391</v>
      </c>
      <c r="F389" s="306"/>
      <c r="G389" s="174" t="s">
        <v>387</v>
      </c>
      <c r="H389" s="175">
        <v>1</v>
      </c>
      <c r="I389" s="176">
        <v>0.49</v>
      </c>
      <c r="J389" s="176">
        <v>0.49</v>
      </c>
    </row>
    <row r="390" spans="1:10" ht="39" customHeight="1" x14ac:dyDescent="0.25">
      <c r="A390" s="172" t="s">
        <v>384</v>
      </c>
      <c r="B390" s="233">
        <v>92143</v>
      </c>
      <c r="C390" s="172" t="s">
        <v>380</v>
      </c>
      <c r="D390" s="172" t="s">
        <v>615</v>
      </c>
      <c r="E390" s="306" t="s">
        <v>391</v>
      </c>
      <c r="F390" s="306"/>
      <c r="G390" s="174" t="s">
        <v>387</v>
      </c>
      <c r="H390" s="175">
        <v>1</v>
      </c>
      <c r="I390" s="176">
        <v>4.92</v>
      </c>
      <c r="J390" s="176">
        <v>4.92</v>
      </c>
    </row>
    <row r="391" spans="1:10" ht="39" customHeight="1" thickBot="1" x14ac:dyDescent="0.3">
      <c r="A391" s="172" t="s">
        <v>384</v>
      </c>
      <c r="B391" s="233">
        <v>92144</v>
      </c>
      <c r="C391" s="172" t="s">
        <v>380</v>
      </c>
      <c r="D391" s="172" t="s">
        <v>616</v>
      </c>
      <c r="E391" s="306" t="s">
        <v>391</v>
      </c>
      <c r="F391" s="306"/>
      <c r="G391" s="174" t="s">
        <v>387</v>
      </c>
      <c r="H391" s="175">
        <v>1</v>
      </c>
      <c r="I391" s="176">
        <v>32.31</v>
      </c>
      <c r="J391" s="176">
        <v>32.31</v>
      </c>
    </row>
    <row r="392" spans="1:10" ht="1.05" customHeight="1" thickTop="1" x14ac:dyDescent="0.25">
      <c r="A392" s="181"/>
      <c r="B392" s="239"/>
      <c r="C392" s="181"/>
      <c r="D392" s="181"/>
      <c r="E392" s="181"/>
      <c r="F392" s="181"/>
      <c r="G392" s="181"/>
      <c r="H392" s="181"/>
      <c r="I392" s="181"/>
      <c r="J392" s="181"/>
    </row>
    <row r="393" spans="1:10" ht="18" customHeight="1" x14ac:dyDescent="0.25">
      <c r="A393" s="165"/>
      <c r="B393" s="236" t="s">
        <v>371</v>
      </c>
      <c r="C393" s="165" t="s">
        <v>372</v>
      </c>
      <c r="D393" s="165" t="s">
        <v>373</v>
      </c>
      <c r="E393" s="304" t="s">
        <v>374</v>
      </c>
      <c r="F393" s="304"/>
      <c r="G393" s="167" t="s">
        <v>375</v>
      </c>
      <c r="H393" s="166" t="s">
        <v>376</v>
      </c>
      <c r="I393" s="166" t="s">
        <v>377</v>
      </c>
      <c r="J393" s="166" t="s">
        <v>378</v>
      </c>
    </row>
    <row r="394" spans="1:10" ht="39" customHeight="1" x14ac:dyDescent="0.25">
      <c r="A394" s="168" t="s">
        <v>379</v>
      </c>
      <c r="B394" s="237">
        <v>92140</v>
      </c>
      <c r="C394" s="168" t="s">
        <v>380</v>
      </c>
      <c r="D394" s="168" t="s">
        <v>612</v>
      </c>
      <c r="E394" s="305" t="s">
        <v>391</v>
      </c>
      <c r="F394" s="305"/>
      <c r="G394" s="169" t="s">
        <v>387</v>
      </c>
      <c r="H394" s="170">
        <v>1</v>
      </c>
      <c r="I394" s="171">
        <v>3.94</v>
      </c>
      <c r="J394" s="171">
        <v>3.94</v>
      </c>
    </row>
    <row r="395" spans="1:10" ht="25.95" customHeight="1" thickBot="1" x14ac:dyDescent="0.3">
      <c r="A395" s="177" t="s">
        <v>394</v>
      </c>
      <c r="B395" s="238">
        <v>13617</v>
      </c>
      <c r="C395" s="177" t="s">
        <v>380</v>
      </c>
      <c r="D395" s="177" t="s">
        <v>617</v>
      </c>
      <c r="E395" s="307" t="s">
        <v>605</v>
      </c>
      <c r="F395" s="307"/>
      <c r="G395" s="178" t="s">
        <v>577</v>
      </c>
      <c r="H395" s="179">
        <v>4.8000000000000001E-5</v>
      </c>
      <c r="I395" s="180">
        <v>82094.039999999994</v>
      </c>
      <c r="J395" s="180">
        <v>3.94</v>
      </c>
    </row>
    <row r="396" spans="1:10" ht="1.05" customHeight="1" thickTop="1" x14ac:dyDescent="0.25">
      <c r="A396" s="181"/>
      <c r="B396" s="239"/>
      <c r="C396" s="181"/>
      <c r="D396" s="181"/>
      <c r="E396" s="181"/>
      <c r="F396" s="181"/>
      <c r="G396" s="181"/>
      <c r="H396" s="181"/>
      <c r="I396" s="181"/>
      <c r="J396" s="181"/>
    </row>
    <row r="397" spans="1:10" ht="18" customHeight="1" x14ac:dyDescent="0.25">
      <c r="A397" s="165"/>
      <c r="B397" s="236" t="s">
        <v>371</v>
      </c>
      <c r="C397" s="165" t="s">
        <v>372</v>
      </c>
      <c r="D397" s="165" t="s">
        <v>373</v>
      </c>
      <c r="E397" s="304" t="s">
        <v>374</v>
      </c>
      <c r="F397" s="304"/>
      <c r="G397" s="167" t="s">
        <v>375</v>
      </c>
      <c r="H397" s="166" t="s">
        <v>376</v>
      </c>
      <c r="I397" s="166" t="s">
        <v>377</v>
      </c>
      <c r="J397" s="166" t="s">
        <v>378</v>
      </c>
    </row>
    <row r="398" spans="1:10" ht="39" customHeight="1" x14ac:dyDescent="0.25">
      <c r="A398" s="168" t="s">
        <v>379</v>
      </c>
      <c r="B398" s="237">
        <v>92142</v>
      </c>
      <c r="C398" s="168" t="s">
        <v>380</v>
      </c>
      <c r="D398" s="168" t="s">
        <v>614</v>
      </c>
      <c r="E398" s="305" t="s">
        <v>391</v>
      </c>
      <c r="F398" s="305"/>
      <c r="G398" s="169" t="s">
        <v>387</v>
      </c>
      <c r="H398" s="170">
        <v>1</v>
      </c>
      <c r="I398" s="171">
        <v>0.49</v>
      </c>
      <c r="J398" s="171">
        <v>0.49</v>
      </c>
    </row>
    <row r="399" spans="1:10" ht="25.95" customHeight="1" thickBot="1" x14ac:dyDescent="0.3">
      <c r="A399" s="177" t="s">
        <v>394</v>
      </c>
      <c r="B399" s="238">
        <v>13617</v>
      </c>
      <c r="C399" s="177" t="s">
        <v>380</v>
      </c>
      <c r="D399" s="177" t="s">
        <v>617</v>
      </c>
      <c r="E399" s="307" t="s">
        <v>605</v>
      </c>
      <c r="F399" s="307"/>
      <c r="G399" s="178" t="s">
        <v>577</v>
      </c>
      <c r="H399" s="179">
        <v>6.0000000000000002E-6</v>
      </c>
      <c r="I399" s="180">
        <v>82094.039999999994</v>
      </c>
      <c r="J399" s="180">
        <v>0.49</v>
      </c>
    </row>
    <row r="400" spans="1:10" ht="1.05" customHeight="1" thickTop="1" x14ac:dyDescent="0.25">
      <c r="A400" s="181"/>
      <c r="B400" s="239"/>
      <c r="C400" s="181"/>
      <c r="D400" s="181"/>
      <c r="E400" s="181"/>
      <c r="F400" s="181"/>
      <c r="G400" s="181"/>
      <c r="H400" s="181"/>
      <c r="I400" s="181"/>
      <c r="J400" s="181"/>
    </row>
    <row r="401" spans="1:10" ht="18" customHeight="1" x14ac:dyDescent="0.25">
      <c r="A401" s="165"/>
      <c r="B401" s="236" t="s">
        <v>371</v>
      </c>
      <c r="C401" s="165" t="s">
        <v>372</v>
      </c>
      <c r="D401" s="165" t="s">
        <v>373</v>
      </c>
      <c r="E401" s="304" t="s">
        <v>374</v>
      </c>
      <c r="F401" s="304"/>
      <c r="G401" s="167" t="s">
        <v>375</v>
      </c>
      <c r="H401" s="166" t="s">
        <v>376</v>
      </c>
      <c r="I401" s="166" t="s">
        <v>377</v>
      </c>
      <c r="J401" s="166" t="s">
        <v>378</v>
      </c>
    </row>
    <row r="402" spans="1:10" ht="39" customHeight="1" x14ac:dyDescent="0.25">
      <c r="A402" s="168" t="s">
        <v>379</v>
      </c>
      <c r="B402" s="237">
        <v>92141</v>
      </c>
      <c r="C402" s="168" t="s">
        <v>380</v>
      </c>
      <c r="D402" s="168" t="s">
        <v>613</v>
      </c>
      <c r="E402" s="305" t="s">
        <v>391</v>
      </c>
      <c r="F402" s="305"/>
      <c r="G402" s="169" t="s">
        <v>387</v>
      </c>
      <c r="H402" s="170">
        <v>1</v>
      </c>
      <c r="I402" s="171">
        <v>1.21</v>
      </c>
      <c r="J402" s="171">
        <v>1.21</v>
      </c>
    </row>
    <row r="403" spans="1:10" ht="25.95" customHeight="1" thickBot="1" x14ac:dyDescent="0.3">
      <c r="A403" s="177" t="s">
        <v>394</v>
      </c>
      <c r="B403" s="238">
        <v>13617</v>
      </c>
      <c r="C403" s="177" t="s">
        <v>380</v>
      </c>
      <c r="D403" s="177" t="s">
        <v>617</v>
      </c>
      <c r="E403" s="307" t="s">
        <v>605</v>
      </c>
      <c r="F403" s="307"/>
      <c r="G403" s="178" t="s">
        <v>577</v>
      </c>
      <c r="H403" s="179">
        <v>1.4800000000000001E-5</v>
      </c>
      <c r="I403" s="180">
        <v>82094.039999999994</v>
      </c>
      <c r="J403" s="180">
        <v>1.21</v>
      </c>
    </row>
    <row r="404" spans="1:10" ht="1.05" customHeight="1" thickTop="1" x14ac:dyDescent="0.25">
      <c r="A404" s="181"/>
      <c r="B404" s="239"/>
      <c r="C404" s="181"/>
      <c r="D404" s="181"/>
      <c r="E404" s="181"/>
      <c r="F404" s="181"/>
      <c r="G404" s="181"/>
      <c r="H404" s="181"/>
      <c r="I404" s="181"/>
      <c r="J404" s="181"/>
    </row>
    <row r="405" spans="1:10" ht="18" customHeight="1" x14ac:dyDescent="0.25">
      <c r="A405" s="165"/>
      <c r="B405" s="236" t="s">
        <v>371</v>
      </c>
      <c r="C405" s="165" t="s">
        <v>372</v>
      </c>
      <c r="D405" s="165" t="s">
        <v>373</v>
      </c>
      <c r="E405" s="304" t="s">
        <v>374</v>
      </c>
      <c r="F405" s="304"/>
      <c r="G405" s="167" t="s">
        <v>375</v>
      </c>
      <c r="H405" s="166" t="s">
        <v>376</v>
      </c>
      <c r="I405" s="166" t="s">
        <v>377</v>
      </c>
      <c r="J405" s="166" t="s">
        <v>378</v>
      </c>
    </row>
    <row r="406" spans="1:10" ht="39" customHeight="1" x14ac:dyDescent="0.25">
      <c r="A406" s="168" t="s">
        <v>379</v>
      </c>
      <c r="B406" s="237">
        <v>92143</v>
      </c>
      <c r="C406" s="168" t="s">
        <v>380</v>
      </c>
      <c r="D406" s="168" t="s">
        <v>615</v>
      </c>
      <c r="E406" s="305" t="s">
        <v>391</v>
      </c>
      <c r="F406" s="305"/>
      <c r="G406" s="169" t="s">
        <v>387</v>
      </c>
      <c r="H406" s="170">
        <v>1</v>
      </c>
      <c r="I406" s="171">
        <v>4.92</v>
      </c>
      <c r="J406" s="171">
        <v>4.92</v>
      </c>
    </row>
    <row r="407" spans="1:10" ht="25.95" customHeight="1" thickBot="1" x14ac:dyDescent="0.3">
      <c r="A407" s="177" t="s">
        <v>394</v>
      </c>
      <c r="B407" s="238">
        <v>13617</v>
      </c>
      <c r="C407" s="177" t="s">
        <v>380</v>
      </c>
      <c r="D407" s="177" t="s">
        <v>617</v>
      </c>
      <c r="E407" s="307" t="s">
        <v>605</v>
      </c>
      <c r="F407" s="307"/>
      <c r="G407" s="178" t="s">
        <v>577</v>
      </c>
      <c r="H407" s="179">
        <v>6.0000000000000002E-5</v>
      </c>
      <c r="I407" s="180">
        <v>82094.039999999994</v>
      </c>
      <c r="J407" s="180">
        <v>4.92</v>
      </c>
    </row>
    <row r="408" spans="1:10" ht="1.05" customHeight="1" thickTop="1" x14ac:dyDescent="0.25">
      <c r="A408" s="181"/>
      <c r="B408" s="239"/>
      <c r="C408" s="181"/>
      <c r="D408" s="181"/>
      <c r="E408" s="181"/>
      <c r="F408" s="181"/>
      <c r="G408" s="181"/>
      <c r="H408" s="181"/>
      <c r="I408" s="181"/>
      <c r="J408" s="181"/>
    </row>
    <row r="409" spans="1:10" ht="18" customHeight="1" x14ac:dyDescent="0.25">
      <c r="A409" s="165"/>
      <c r="B409" s="236" t="s">
        <v>371</v>
      </c>
      <c r="C409" s="165" t="s">
        <v>372</v>
      </c>
      <c r="D409" s="165" t="s">
        <v>373</v>
      </c>
      <c r="E409" s="304" t="s">
        <v>374</v>
      </c>
      <c r="F409" s="304"/>
      <c r="G409" s="167" t="s">
        <v>375</v>
      </c>
      <c r="H409" s="166" t="s">
        <v>376</v>
      </c>
      <c r="I409" s="166" t="s">
        <v>377</v>
      </c>
      <c r="J409" s="166" t="s">
        <v>378</v>
      </c>
    </row>
    <row r="410" spans="1:10" ht="39" customHeight="1" x14ac:dyDescent="0.25">
      <c r="A410" s="168" t="s">
        <v>379</v>
      </c>
      <c r="B410" s="237">
        <v>92144</v>
      </c>
      <c r="C410" s="168" t="s">
        <v>380</v>
      </c>
      <c r="D410" s="168" t="s">
        <v>616</v>
      </c>
      <c r="E410" s="305" t="s">
        <v>391</v>
      </c>
      <c r="F410" s="305"/>
      <c r="G410" s="169" t="s">
        <v>387</v>
      </c>
      <c r="H410" s="170">
        <v>1</v>
      </c>
      <c r="I410" s="171">
        <v>32.31</v>
      </c>
      <c r="J410" s="171">
        <v>32.31</v>
      </c>
    </row>
    <row r="411" spans="1:10" ht="24" customHeight="1" thickBot="1" x14ac:dyDescent="0.3">
      <c r="A411" s="177" t="s">
        <v>394</v>
      </c>
      <c r="B411" s="238">
        <v>4222</v>
      </c>
      <c r="C411" s="177" t="s">
        <v>380</v>
      </c>
      <c r="D411" s="177" t="s">
        <v>618</v>
      </c>
      <c r="E411" s="307" t="s">
        <v>396</v>
      </c>
      <c r="F411" s="307"/>
      <c r="G411" s="178" t="s">
        <v>619</v>
      </c>
      <c r="H411" s="179">
        <v>6.69</v>
      </c>
      <c r="I411" s="180">
        <v>4.83</v>
      </c>
      <c r="J411" s="180">
        <v>32.31</v>
      </c>
    </row>
    <row r="412" spans="1:10" ht="1.05" customHeight="1" thickTop="1" x14ac:dyDescent="0.25">
      <c r="A412" s="181"/>
      <c r="B412" s="239"/>
      <c r="C412" s="181"/>
      <c r="D412" s="181"/>
      <c r="E412" s="181"/>
      <c r="F412" s="181"/>
      <c r="G412" s="181"/>
      <c r="H412" s="181"/>
      <c r="I412" s="181"/>
      <c r="J412" s="181"/>
    </row>
    <row r="413" spans="1:10" ht="18" customHeight="1" x14ac:dyDescent="0.25">
      <c r="A413" s="165"/>
      <c r="B413" s="236" t="s">
        <v>371</v>
      </c>
      <c r="C413" s="165" t="s">
        <v>372</v>
      </c>
      <c r="D413" s="165" t="s">
        <v>373</v>
      </c>
      <c r="E413" s="304" t="s">
        <v>374</v>
      </c>
      <c r="F413" s="304"/>
      <c r="G413" s="167" t="s">
        <v>375</v>
      </c>
      <c r="H413" s="166" t="s">
        <v>376</v>
      </c>
      <c r="I413" s="166" t="s">
        <v>377</v>
      </c>
      <c r="J413" s="166" t="s">
        <v>378</v>
      </c>
    </row>
    <row r="414" spans="1:10" ht="25.95" customHeight="1" x14ac:dyDescent="0.25">
      <c r="A414" s="168" t="s">
        <v>379</v>
      </c>
      <c r="B414" s="237">
        <v>88261</v>
      </c>
      <c r="C414" s="168" t="s">
        <v>380</v>
      </c>
      <c r="D414" s="168" t="s">
        <v>620</v>
      </c>
      <c r="E414" s="305" t="s">
        <v>386</v>
      </c>
      <c r="F414" s="305"/>
      <c r="G414" s="169" t="s">
        <v>387</v>
      </c>
      <c r="H414" s="170">
        <v>1</v>
      </c>
      <c r="I414" s="171">
        <v>23.55</v>
      </c>
      <c r="J414" s="171">
        <v>23.55</v>
      </c>
    </row>
    <row r="415" spans="1:10" ht="25.95" customHeight="1" x14ac:dyDescent="0.25">
      <c r="A415" s="172" t="s">
        <v>384</v>
      </c>
      <c r="B415" s="233">
        <v>95329</v>
      </c>
      <c r="C415" s="172" t="s">
        <v>380</v>
      </c>
      <c r="D415" s="172" t="s">
        <v>621</v>
      </c>
      <c r="E415" s="306" t="s">
        <v>386</v>
      </c>
      <c r="F415" s="306"/>
      <c r="G415" s="174" t="s">
        <v>387</v>
      </c>
      <c r="H415" s="175">
        <v>1</v>
      </c>
      <c r="I415" s="176">
        <v>0.3</v>
      </c>
      <c r="J415" s="176">
        <v>0.3</v>
      </c>
    </row>
    <row r="416" spans="1:10" ht="24" customHeight="1" x14ac:dyDescent="0.25">
      <c r="A416" s="177" t="s">
        <v>394</v>
      </c>
      <c r="B416" s="238">
        <v>1214</v>
      </c>
      <c r="C416" s="177" t="s">
        <v>380</v>
      </c>
      <c r="D416" s="177" t="s">
        <v>622</v>
      </c>
      <c r="E416" s="307" t="s">
        <v>448</v>
      </c>
      <c r="F416" s="307"/>
      <c r="G416" s="178" t="s">
        <v>387</v>
      </c>
      <c r="H416" s="179">
        <v>1</v>
      </c>
      <c r="I416" s="180">
        <v>18.170000000000002</v>
      </c>
      <c r="J416" s="180">
        <v>18.170000000000002</v>
      </c>
    </row>
    <row r="417" spans="1:10" ht="25.95" customHeight="1" x14ac:dyDescent="0.25">
      <c r="A417" s="177" t="s">
        <v>394</v>
      </c>
      <c r="B417" s="238">
        <v>37370</v>
      </c>
      <c r="C417" s="177" t="s">
        <v>380</v>
      </c>
      <c r="D417" s="177" t="s">
        <v>583</v>
      </c>
      <c r="E417" s="307" t="s">
        <v>396</v>
      </c>
      <c r="F417" s="307"/>
      <c r="G417" s="178" t="s">
        <v>387</v>
      </c>
      <c r="H417" s="179">
        <v>1</v>
      </c>
      <c r="I417" s="180">
        <v>1.93</v>
      </c>
      <c r="J417" s="180">
        <v>1.93</v>
      </c>
    </row>
    <row r="418" spans="1:10" ht="25.95" customHeight="1" x14ac:dyDescent="0.25">
      <c r="A418" s="177" t="s">
        <v>394</v>
      </c>
      <c r="B418" s="238">
        <v>37371</v>
      </c>
      <c r="C418" s="177" t="s">
        <v>380</v>
      </c>
      <c r="D418" s="177" t="s">
        <v>584</v>
      </c>
      <c r="E418" s="307" t="s">
        <v>396</v>
      </c>
      <c r="F418" s="307"/>
      <c r="G418" s="178" t="s">
        <v>387</v>
      </c>
      <c r="H418" s="179">
        <v>1</v>
      </c>
      <c r="I418" s="180">
        <v>0.49</v>
      </c>
      <c r="J418" s="180">
        <v>0.49</v>
      </c>
    </row>
    <row r="419" spans="1:10" ht="25.95" customHeight="1" x14ac:dyDescent="0.25">
      <c r="A419" s="177" t="s">
        <v>394</v>
      </c>
      <c r="B419" s="238">
        <v>37372</v>
      </c>
      <c r="C419" s="177" t="s">
        <v>380</v>
      </c>
      <c r="D419" s="177" t="s">
        <v>585</v>
      </c>
      <c r="E419" s="307" t="s">
        <v>396</v>
      </c>
      <c r="F419" s="307"/>
      <c r="G419" s="178" t="s">
        <v>387</v>
      </c>
      <c r="H419" s="179">
        <v>1</v>
      </c>
      <c r="I419" s="180">
        <v>1.08</v>
      </c>
      <c r="J419" s="180">
        <v>1.08</v>
      </c>
    </row>
    <row r="420" spans="1:10" ht="25.95" customHeight="1" x14ac:dyDescent="0.25">
      <c r="A420" s="177" t="s">
        <v>394</v>
      </c>
      <c r="B420" s="238">
        <v>37373</v>
      </c>
      <c r="C420" s="177" t="s">
        <v>380</v>
      </c>
      <c r="D420" s="177" t="s">
        <v>586</v>
      </c>
      <c r="E420" s="307" t="s">
        <v>396</v>
      </c>
      <c r="F420" s="307"/>
      <c r="G420" s="178" t="s">
        <v>387</v>
      </c>
      <c r="H420" s="179">
        <v>1</v>
      </c>
      <c r="I420" s="180">
        <v>0.03</v>
      </c>
      <c r="J420" s="180">
        <v>0.03</v>
      </c>
    </row>
    <row r="421" spans="1:10" ht="25.95" customHeight="1" x14ac:dyDescent="0.25">
      <c r="A421" s="177" t="s">
        <v>394</v>
      </c>
      <c r="B421" s="238">
        <v>43459</v>
      </c>
      <c r="C421" s="177" t="s">
        <v>380</v>
      </c>
      <c r="D421" s="177" t="s">
        <v>623</v>
      </c>
      <c r="E421" s="307" t="s">
        <v>396</v>
      </c>
      <c r="F421" s="307"/>
      <c r="G421" s="178" t="s">
        <v>387</v>
      </c>
      <c r="H421" s="179">
        <v>1</v>
      </c>
      <c r="I421" s="180">
        <v>0.4</v>
      </c>
      <c r="J421" s="180">
        <v>0.4</v>
      </c>
    </row>
    <row r="422" spans="1:10" ht="25.95" customHeight="1" thickBot="1" x14ac:dyDescent="0.3">
      <c r="A422" s="177" t="s">
        <v>394</v>
      </c>
      <c r="B422" s="238">
        <v>43483</v>
      </c>
      <c r="C422" s="177" t="s">
        <v>380</v>
      </c>
      <c r="D422" s="177" t="s">
        <v>624</v>
      </c>
      <c r="E422" s="307" t="s">
        <v>396</v>
      </c>
      <c r="F422" s="307"/>
      <c r="G422" s="178" t="s">
        <v>387</v>
      </c>
      <c r="H422" s="179">
        <v>1</v>
      </c>
      <c r="I422" s="180">
        <v>1.1499999999999999</v>
      </c>
      <c r="J422" s="180">
        <v>1.1499999999999999</v>
      </c>
    </row>
    <row r="423" spans="1:10" ht="1.05" customHeight="1" thickTop="1" x14ac:dyDescent="0.25">
      <c r="A423" s="181"/>
      <c r="B423" s="239"/>
      <c r="C423" s="181"/>
      <c r="D423" s="181"/>
      <c r="E423" s="181"/>
      <c r="F423" s="181"/>
      <c r="G423" s="181"/>
      <c r="H423" s="181"/>
      <c r="I423" s="181"/>
      <c r="J423" s="181"/>
    </row>
    <row r="424" spans="1:10" ht="18" customHeight="1" x14ac:dyDescent="0.25">
      <c r="A424" s="165"/>
      <c r="B424" s="236" t="s">
        <v>371</v>
      </c>
      <c r="C424" s="165" t="s">
        <v>372</v>
      </c>
      <c r="D424" s="165" t="s">
        <v>373</v>
      </c>
      <c r="E424" s="304" t="s">
        <v>374</v>
      </c>
      <c r="F424" s="304"/>
      <c r="G424" s="167" t="s">
        <v>375</v>
      </c>
      <c r="H424" s="166" t="s">
        <v>376</v>
      </c>
      <c r="I424" s="166" t="s">
        <v>377</v>
      </c>
      <c r="J424" s="166" t="s">
        <v>378</v>
      </c>
    </row>
    <row r="425" spans="1:10" ht="24" customHeight="1" x14ac:dyDescent="0.25">
      <c r="A425" s="168" t="s">
        <v>379</v>
      </c>
      <c r="B425" s="237">
        <v>88262</v>
      </c>
      <c r="C425" s="168" t="s">
        <v>380</v>
      </c>
      <c r="D425" s="168" t="s">
        <v>433</v>
      </c>
      <c r="E425" s="305" t="s">
        <v>386</v>
      </c>
      <c r="F425" s="305"/>
      <c r="G425" s="169" t="s">
        <v>387</v>
      </c>
      <c r="H425" s="170">
        <v>1</v>
      </c>
      <c r="I425" s="171">
        <v>24.42</v>
      </c>
      <c r="J425" s="171">
        <v>24.42</v>
      </c>
    </row>
    <row r="426" spans="1:10" ht="25.95" customHeight="1" x14ac:dyDescent="0.25">
      <c r="A426" s="172" t="s">
        <v>384</v>
      </c>
      <c r="B426" s="233">
        <v>95330</v>
      </c>
      <c r="C426" s="172" t="s">
        <v>380</v>
      </c>
      <c r="D426" s="172" t="s">
        <v>625</v>
      </c>
      <c r="E426" s="306" t="s">
        <v>386</v>
      </c>
      <c r="F426" s="306"/>
      <c r="G426" s="174" t="s">
        <v>387</v>
      </c>
      <c r="H426" s="175">
        <v>1</v>
      </c>
      <c r="I426" s="176">
        <v>0.25</v>
      </c>
      <c r="J426" s="176">
        <v>0.25</v>
      </c>
    </row>
    <row r="427" spans="1:10" ht="24" customHeight="1" x14ac:dyDescent="0.25">
      <c r="A427" s="177" t="s">
        <v>394</v>
      </c>
      <c r="B427" s="238">
        <v>1213</v>
      </c>
      <c r="C427" s="177" t="s">
        <v>380</v>
      </c>
      <c r="D427" s="177" t="s">
        <v>626</v>
      </c>
      <c r="E427" s="307" t="s">
        <v>448</v>
      </c>
      <c r="F427" s="307"/>
      <c r="G427" s="178" t="s">
        <v>387</v>
      </c>
      <c r="H427" s="179">
        <v>1</v>
      </c>
      <c r="I427" s="180">
        <v>19.09</v>
      </c>
      <c r="J427" s="180">
        <v>19.09</v>
      </c>
    </row>
    <row r="428" spans="1:10" ht="25.95" customHeight="1" x14ac:dyDescent="0.25">
      <c r="A428" s="177" t="s">
        <v>394</v>
      </c>
      <c r="B428" s="238">
        <v>37370</v>
      </c>
      <c r="C428" s="177" t="s">
        <v>380</v>
      </c>
      <c r="D428" s="177" t="s">
        <v>583</v>
      </c>
      <c r="E428" s="307" t="s">
        <v>396</v>
      </c>
      <c r="F428" s="307"/>
      <c r="G428" s="178" t="s">
        <v>387</v>
      </c>
      <c r="H428" s="179">
        <v>1</v>
      </c>
      <c r="I428" s="180">
        <v>1.93</v>
      </c>
      <c r="J428" s="180">
        <v>1.93</v>
      </c>
    </row>
    <row r="429" spans="1:10" ht="25.95" customHeight="1" x14ac:dyDescent="0.25">
      <c r="A429" s="177" t="s">
        <v>394</v>
      </c>
      <c r="B429" s="238">
        <v>37371</v>
      </c>
      <c r="C429" s="177" t="s">
        <v>380</v>
      </c>
      <c r="D429" s="177" t="s">
        <v>584</v>
      </c>
      <c r="E429" s="307" t="s">
        <v>396</v>
      </c>
      <c r="F429" s="307"/>
      <c r="G429" s="178" t="s">
        <v>387</v>
      </c>
      <c r="H429" s="179">
        <v>1</v>
      </c>
      <c r="I429" s="180">
        <v>0.49</v>
      </c>
      <c r="J429" s="180">
        <v>0.49</v>
      </c>
    </row>
    <row r="430" spans="1:10" ht="25.95" customHeight="1" x14ac:dyDescent="0.25">
      <c r="A430" s="177" t="s">
        <v>394</v>
      </c>
      <c r="B430" s="238">
        <v>37372</v>
      </c>
      <c r="C430" s="177" t="s">
        <v>380</v>
      </c>
      <c r="D430" s="177" t="s">
        <v>585</v>
      </c>
      <c r="E430" s="307" t="s">
        <v>396</v>
      </c>
      <c r="F430" s="307"/>
      <c r="G430" s="178" t="s">
        <v>387</v>
      </c>
      <c r="H430" s="179">
        <v>1</v>
      </c>
      <c r="I430" s="180">
        <v>1.08</v>
      </c>
      <c r="J430" s="180">
        <v>1.08</v>
      </c>
    </row>
    <row r="431" spans="1:10" ht="25.95" customHeight="1" x14ac:dyDescent="0.25">
      <c r="A431" s="177" t="s">
        <v>394</v>
      </c>
      <c r="B431" s="238">
        <v>37373</v>
      </c>
      <c r="C431" s="177" t="s">
        <v>380</v>
      </c>
      <c r="D431" s="177" t="s">
        <v>586</v>
      </c>
      <c r="E431" s="307" t="s">
        <v>396</v>
      </c>
      <c r="F431" s="307"/>
      <c r="G431" s="178" t="s">
        <v>387</v>
      </c>
      <c r="H431" s="179">
        <v>1</v>
      </c>
      <c r="I431" s="180">
        <v>0.03</v>
      </c>
      <c r="J431" s="180">
        <v>0.03</v>
      </c>
    </row>
    <row r="432" spans="1:10" ht="25.95" customHeight="1" x14ac:dyDescent="0.25">
      <c r="A432" s="177" t="s">
        <v>394</v>
      </c>
      <c r="B432" s="238">
        <v>43459</v>
      </c>
      <c r="C432" s="177" t="s">
        <v>380</v>
      </c>
      <c r="D432" s="177" t="s">
        <v>623</v>
      </c>
      <c r="E432" s="307" t="s">
        <v>396</v>
      </c>
      <c r="F432" s="307"/>
      <c r="G432" s="178" t="s">
        <v>387</v>
      </c>
      <c r="H432" s="179">
        <v>1</v>
      </c>
      <c r="I432" s="180">
        <v>0.4</v>
      </c>
      <c r="J432" s="180">
        <v>0.4</v>
      </c>
    </row>
    <row r="433" spans="1:10" ht="25.95" customHeight="1" thickBot="1" x14ac:dyDescent="0.3">
      <c r="A433" s="177" t="s">
        <v>394</v>
      </c>
      <c r="B433" s="238">
        <v>43483</v>
      </c>
      <c r="C433" s="177" t="s">
        <v>380</v>
      </c>
      <c r="D433" s="177" t="s">
        <v>624</v>
      </c>
      <c r="E433" s="307" t="s">
        <v>396</v>
      </c>
      <c r="F433" s="307"/>
      <c r="G433" s="178" t="s">
        <v>387</v>
      </c>
      <c r="H433" s="179">
        <v>1</v>
      </c>
      <c r="I433" s="180">
        <v>1.1499999999999999</v>
      </c>
      <c r="J433" s="180">
        <v>1.1499999999999999</v>
      </c>
    </row>
    <row r="434" spans="1:10" ht="1.05" customHeight="1" thickTop="1" x14ac:dyDescent="0.25">
      <c r="A434" s="181"/>
      <c r="B434" s="239"/>
      <c r="C434" s="181"/>
      <c r="D434" s="181"/>
      <c r="E434" s="181"/>
      <c r="F434" s="181"/>
      <c r="G434" s="181"/>
      <c r="H434" s="181"/>
      <c r="I434" s="181"/>
      <c r="J434" s="181"/>
    </row>
    <row r="435" spans="1:10" ht="18" customHeight="1" x14ac:dyDescent="0.25">
      <c r="A435" s="165"/>
      <c r="B435" s="236" t="s">
        <v>371</v>
      </c>
      <c r="C435" s="165" t="s">
        <v>372</v>
      </c>
      <c r="D435" s="165" t="s">
        <v>373</v>
      </c>
      <c r="E435" s="304" t="s">
        <v>374</v>
      </c>
      <c r="F435" s="304"/>
      <c r="G435" s="167" t="s">
        <v>375</v>
      </c>
      <c r="H435" s="166" t="s">
        <v>376</v>
      </c>
      <c r="I435" s="166" t="s">
        <v>377</v>
      </c>
      <c r="J435" s="166" t="s">
        <v>378</v>
      </c>
    </row>
    <row r="436" spans="1:10" ht="39" customHeight="1" x14ac:dyDescent="0.25">
      <c r="A436" s="168" t="s">
        <v>379</v>
      </c>
      <c r="B436" s="237">
        <v>94962</v>
      </c>
      <c r="C436" s="168" t="s">
        <v>380</v>
      </c>
      <c r="D436" s="168" t="s">
        <v>434</v>
      </c>
      <c r="E436" s="305" t="s">
        <v>435</v>
      </c>
      <c r="F436" s="305"/>
      <c r="G436" s="169" t="s">
        <v>401</v>
      </c>
      <c r="H436" s="170">
        <v>1</v>
      </c>
      <c r="I436" s="171">
        <v>436.9</v>
      </c>
      <c r="J436" s="171">
        <v>436.9</v>
      </c>
    </row>
    <row r="437" spans="1:10" ht="24" customHeight="1" x14ac:dyDescent="0.25">
      <c r="A437" s="172" t="s">
        <v>384</v>
      </c>
      <c r="B437" s="233">
        <v>88316</v>
      </c>
      <c r="C437" s="172" t="s">
        <v>380</v>
      </c>
      <c r="D437" s="172" t="s">
        <v>389</v>
      </c>
      <c r="E437" s="306" t="s">
        <v>386</v>
      </c>
      <c r="F437" s="306"/>
      <c r="G437" s="174" t="s">
        <v>387</v>
      </c>
      <c r="H437" s="175">
        <v>2.3433000000000002</v>
      </c>
      <c r="I437" s="176">
        <v>19.41</v>
      </c>
      <c r="J437" s="176">
        <v>45.48</v>
      </c>
    </row>
    <row r="438" spans="1:10" ht="25.95" customHeight="1" x14ac:dyDescent="0.25">
      <c r="A438" s="172" t="s">
        <v>384</v>
      </c>
      <c r="B438" s="233">
        <v>88377</v>
      </c>
      <c r="C438" s="172" t="s">
        <v>380</v>
      </c>
      <c r="D438" s="172" t="s">
        <v>627</v>
      </c>
      <c r="E438" s="306" t="s">
        <v>386</v>
      </c>
      <c r="F438" s="306"/>
      <c r="G438" s="174" t="s">
        <v>387</v>
      </c>
      <c r="H438" s="175">
        <v>1.4811000000000001</v>
      </c>
      <c r="I438" s="176">
        <v>28.34</v>
      </c>
      <c r="J438" s="176">
        <v>41.97</v>
      </c>
    </row>
    <row r="439" spans="1:10" ht="52.05" customHeight="1" x14ac:dyDescent="0.25">
      <c r="A439" s="172" t="s">
        <v>384</v>
      </c>
      <c r="B439" s="233">
        <v>88830</v>
      </c>
      <c r="C439" s="172" t="s">
        <v>380</v>
      </c>
      <c r="D439" s="172" t="s">
        <v>601</v>
      </c>
      <c r="E439" s="306" t="s">
        <v>391</v>
      </c>
      <c r="F439" s="306"/>
      <c r="G439" s="174" t="s">
        <v>392</v>
      </c>
      <c r="H439" s="175">
        <v>0.76229999999999998</v>
      </c>
      <c r="I439" s="176">
        <v>1.82</v>
      </c>
      <c r="J439" s="176">
        <v>1.38</v>
      </c>
    </row>
    <row r="440" spans="1:10" ht="52.05" customHeight="1" x14ac:dyDescent="0.25">
      <c r="A440" s="172" t="s">
        <v>384</v>
      </c>
      <c r="B440" s="233">
        <v>88831</v>
      </c>
      <c r="C440" s="172" t="s">
        <v>380</v>
      </c>
      <c r="D440" s="172" t="s">
        <v>598</v>
      </c>
      <c r="E440" s="306" t="s">
        <v>391</v>
      </c>
      <c r="F440" s="306"/>
      <c r="G440" s="174" t="s">
        <v>525</v>
      </c>
      <c r="H440" s="175">
        <v>0.71879999999999999</v>
      </c>
      <c r="I440" s="176">
        <v>0.39</v>
      </c>
      <c r="J440" s="176">
        <v>0.28000000000000003</v>
      </c>
    </row>
    <row r="441" spans="1:10" ht="25.95" customHeight="1" x14ac:dyDescent="0.25">
      <c r="A441" s="177" t="s">
        <v>394</v>
      </c>
      <c r="B441" s="238">
        <v>370</v>
      </c>
      <c r="C441" s="177" t="s">
        <v>380</v>
      </c>
      <c r="D441" s="177" t="s">
        <v>528</v>
      </c>
      <c r="E441" s="307" t="s">
        <v>396</v>
      </c>
      <c r="F441" s="307"/>
      <c r="G441" s="178" t="s">
        <v>401</v>
      </c>
      <c r="H441" s="179">
        <v>0.82689999999999997</v>
      </c>
      <c r="I441" s="180">
        <v>72.62</v>
      </c>
      <c r="J441" s="180">
        <v>60.04</v>
      </c>
    </row>
    <row r="442" spans="1:10" ht="24" customHeight="1" x14ac:dyDescent="0.25">
      <c r="A442" s="177" t="s">
        <v>394</v>
      </c>
      <c r="B442" s="238">
        <v>1379</v>
      </c>
      <c r="C442" s="177" t="s">
        <v>380</v>
      </c>
      <c r="D442" s="177" t="s">
        <v>628</v>
      </c>
      <c r="E442" s="307" t="s">
        <v>396</v>
      </c>
      <c r="F442" s="307"/>
      <c r="G442" s="178" t="s">
        <v>440</v>
      </c>
      <c r="H442" s="179">
        <v>212.01939999999999</v>
      </c>
      <c r="I442" s="180">
        <v>0.81</v>
      </c>
      <c r="J442" s="180">
        <v>171.73</v>
      </c>
    </row>
    <row r="443" spans="1:10" ht="25.95" customHeight="1" thickBot="1" x14ac:dyDescent="0.3">
      <c r="A443" s="177" t="s">
        <v>394</v>
      </c>
      <c r="B443" s="238">
        <v>4721</v>
      </c>
      <c r="C443" s="177" t="s">
        <v>380</v>
      </c>
      <c r="D443" s="177" t="s">
        <v>629</v>
      </c>
      <c r="E443" s="307" t="s">
        <v>396</v>
      </c>
      <c r="F443" s="307"/>
      <c r="G443" s="178" t="s">
        <v>401</v>
      </c>
      <c r="H443" s="179">
        <v>0.57820000000000005</v>
      </c>
      <c r="I443" s="180">
        <v>200.67</v>
      </c>
      <c r="J443" s="180">
        <v>116.02</v>
      </c>
    </row>
    <row r="444" spans="1:10" ht="1.05" customHeight="1" thickTop="1" x14ac:dyDescent="0.25">
      <c r="A444" s="181"/>
      <c r="B444" s="239"/>
      <c r="C444" s="181"/>
      <c r="D444" s="181"/>
      <c r="E444" s="181"/>
      <c r="F444" s="181"/>
      <c r="G444" s="181"/>
      <c r="H444" s="181"/>
      <c r="I444" s="181"/>
      <c r="J444" s="181"/>
    </row>
    <row r="445" spans="1:10" ht="18" customHeight="1" x14ac:dyDescent="0.25">
      <c r="A445" s="165"/>
      <c r="B445" s="236" t="s">
        <v>371</v>
      </c>
      <c r="C445" s="165" t="s">
        <v>372</v>
      </c>
      <c r="D445" s="165" t="s">
        <v>373</v>
      </c>
      <c r="E445" s="304" t="s">
        <v>374</v>
      </c>
      <c r="F445" s="304"/>
      <c r="G445" s="167" t="s">
        <v>375</v>
      </c>
      <c r="H445" s="166" t="s">
        <v>376</v>
      </c>
      <c r="I445" s="166" t="s">
        <v>377</v>
      </c>
      <c r="J445" s="166" t="s">
        <v>378</v>
      </c>
    </row>
    <row r="446" spans="1:10" ht="52.05" customHeight="1" x14ac:dyDescent="0.25">
      <c r="A446" s="168" t="s">
        <v>379</v>
      </c>
      <c r="B446" s="237">
        <v>91285</v>
      </c>
      <c r="C446" s="168" t="s">
        <v>380</v>
      </c>
      <c r="D446" s="168" t="s">
        <v>527</v>
      </c>
      <c r="E446" s="305" t="s">
        <v>391</v>
      </c>
      <c r="F446" s="305"/>
      <c r="G446" s="169" t="s">
        <v>525</v>
      </c>
      <c r="H446" s="170">
        <v>1</v>
      </c>
      <c r="I446" s="171">
        <v>1.02</v>
      </c>
      <c r="J446" s="171">
        <v>1.02</v>
      </c>
    </row>
    <row r="447" spans="1:10" ht="52.05" customHeight="1" x14ac:dyDescent="0.25">
      <c r="A447" s="172" t="s">
        <v>384</v>
      </c>
      <c r="B447" s="233">
        <v>91279</v>
      </c>
      <c r="C447" s="172" t="s">
        <v>380</v>
      </c>
      <c r="D447" s="172" t="s">
        <v>630</v>
      </c>
      <c r="E447" s="306" t="s">
        <v>391</v>
      </c>
      <c r="F447" s="306"/>
      <c r="G447" s="174" t="s">
        <v>387</v>
      </c>
      <c r="H447" s="175">
        <v>1</v>
      </c>
      <c r="I447" s="176">
        <v>0.84</v>
      </c>
      <c r="J447" s="176">
        <v>0.84</v>
      </c>
    </row>
    <row r="448" spans="1:10" ht="52.05" customHeight="1" thickBot="1" x14ac:dyDescent="0.3">
      <c r="A448" s="172" t="s">
        <v>384</v>
      </c>
      <c r="B448" s="233">
        <v>91280</v>
      </c>
      <c r="C448" s="172" t="s">
        <v>380</v>
      </c>
      <c r="D448" s="172" t="s">
        <v>631</v>
      </c>
      <c r="E448" s="306" t="s">
        <v>391</v>
      </c>
      <c r="F448" s="306"/>
      <c r="G448" s="174" t="s">
        <v>387</v>
      </c>
      <c r="H448" s="175">
        <v>1</v>
      </c>
      <c r="I448" s="176">
        <v>0.18</v>
      </c>
      <c r="J448" s="176">
        <v>0.18</v>
      </c>
    </row>
    <row r="449" spans="1:10" ht="1.05" customHeight="1" thickTop="1" x14ac:dyDescent="0.25">
      <c r="A449" s="181"/>
      <c r="B449" s="239"/>
      <c r="C449" s="181"/>
      <c r="D449" s="181"/>
      <c r="E449" s="181"/>
      <c r="F449" s="181"/>
      <c r="G449" s="181"/>
      <c r="H449" s="181"/>
      <c r="I449" s="181"/>
      <c r="J449" s="181"/>
    </row>
    <row r="450" spans="1:10" ht="18" customHeight="1" x14ac:dyDescent="0.25">
      <c r="A450" s="165"/>
      <c r="B450" s="236" t="s">
        <v>371</v>
      </c>
      <c r="C450" s="165" t="s">
        <v>372</v>
      </c>
      <c r="D450" s="165" t="s">
        <v>373</v>
      </c>
      <c r="E450" s="304" t="s">
        <v>374</v>
      </c>
      <c r="F450" s="304"/>
      <c r="G450" s="167" t="s">
        <v>375</v>
      </c>
      <c r="H450" s="166" t="s">
        <v>376</v>
      </c>
      <c r="I450" s="166" t="s">
        <v>377</v>
      </c>
      <c r="J450" s="166" t="s">
        <v>378</v>
      </c>
    </row>
    <row r="451" spans="1:10" ht="52.05" customHeight="1" x14ac:dyDescent="0.25">
      <c r="A451" s="168" t="s">
        <v>379</v>
      </c>
      <c r="B451" s="237">
        <v>91283</v>
      </c>
      <c r="C451" s="168" t="s">
        <v>380</v>
      </c>
      <c r="D451" s="168" t="s">
        <v>526</v>
      </c>
      <c r="E451" s="305" t="s">
        <v>391</v>
      </c>
      <c r="F451" s="305"/>
      <c r="G451" s="169" t="s">
        <v>392</v>
      </c>
      <c r="H451" s="170">
        <v>1</v>
      </c>
      <c r="I451" s="171">
        <v>9.08</v>
      </c>
      <c r="J451" s="171">
        <v>9.08</v>
      </c>
    </row>
    <row r="452" spans="1:10" ht="52.05" customHeight="1" x14ac:dyDescent="0.25">
      <c r="A452" s="172" t="s">
        <v>384</v>
      </c>
      <c r="B452" s="233">
        <v>91279</v>
      </c>
      <c r="C452" s="172" t="s">
        <v>380</v>
      </c>
      <c r="D452" s="172" t="s">
        <v>630</v>
      </c>
      <c r="E452" s="306" t="s">
        <v>391</v>
      </c>
      <c r="F452" s="306"/>
      <c r="G452" s="174" t="s">
        <v>387</v>
      </c>
      <c r="H452" s="175">
        <v>1</v>
      </c>
      <c r="I452" s="176">
        <v>0.84</v>
      </c>
      <c r="J452" s="176">
        <v>0.84</v>
      </c>
    </row>
    <row r="453" spans="1:10" ht="52.05" customHeight="1" x14ac:dyDescent="0.25">
      <c r="A453" s="172" t="s">
        <v>384</v>
      </c>
      <c r="B453" s="233">
        <v>91280</v>
      </c>
      <c r="C453" s="172" t="s">
        <v>380</v>
      </c>
      <c r="D453" s="172" t="s">
        <v>631</v>
      </c>
      <c r="E453" s="306" t="s">
        <v>391</v>
      </c>
      <c r="F453" s="306"/>
      <c r="G453" s="174" t="s">
        <v>387</v>
      </c>
      <c r="H453" s="175">
        <v>1</v>
      </c>
      <c r="I453" s="176">
        <v>0.18</v>
      </c>
      <c r="J453" s="176">
        <v>0.18</v>
      </c>
    </row>
    <row r="454" spans="1:10" ht="52.05" customHeight="1" x14ac:dyDescent="0.25">
      <c r="A454" s="172" t="s">
        <v>384</v>
      </c>
      <c r="B454" s="233">
        <v>91281</v>
      </c>
      <c r="C454" s="172" t="s">
        <v>380</v>
      </c>
      <c r="D454" s="172" t="s">
        <v>632</v>
      </c>
      <c r="E454" s="306" t="s">
        <v>391</v>
      </c>
      <c r="F454" s="306"/>
      <c r="G454" s="174" t="s">
        <v>387</v>
      </c>
      <c r="H454" s="175">
        <v>1</v>
      </c>
      <c r="I454" s="176">
        <v>1.06</v>
      </c>
      <c r="J454" s="176">
        <v>1.06</v>
      </c>
    </row>
    <row r="455" spans="1:10" ht="64.95" customHeight="1" thickBot="1" x14ac:dyDescent="0.3">
      <c r="A455" s="172" t="s">
        <v>384</v>
      </c>
      <c r="B455" s="233">
        <v>91282</v>
      </c>
      <c r="C455" s="172" t="s">
        <v>380</v>
      </c>
      <c r="D455" s="172" t="s">
        <v>633</v>
      </c>
      <c r="E455" s="306" t="s">
        <v>391</v>
      </c>
      <c r="F455" s="306"/>
      <c r="G455" s="174" t="s">
        <v>387</v>
      </c>
      <c r="H455" s="175">
        <v>1</v>
      </c>
      <c r="I455" s="176">
        <v>7</v>
      </c>
      <c r="J455" s="176">
        <v>7</v>
      </c>
    </row>
    <row r="456" spans="1:10" ht="1.05" customHeight="1" thickTop="1" x14ac:dyDescent="0.25">
      <c r="A456" s="181"/>
      <c r="B456" s="239"/>
      <c r="C456" s="181"/>
      <c r="D456" s="181"/>
      <c r="E456" s="181"/>
      <c r="F456" s="181"/>
      <c r="G456" s="181"/>
      <c r="H456" s="181"/>
      <c r="I456" s="181"/>
      <c r="J456" s="181"/>
    </row>
    <row r="457" spans="1:10" ht="18" customHeight="1" x14ac:dyDescent="0.25">
      <c r="A457" s="165"/>
      <c r="B457" s="236" t="s">
        <v>371</v>
      </c>
      <c r="C457" s="165" t="s">
        <v>372</v>
      </c>
      <c r="D457" s="165" t="s">
        <v>373</v>
      </c>
      <c r="E457" s="304" t="s">
        <v>374</v>
      </c>
      <c r="F457" s="304"/>
      <c r="G457" s="167" t="s">
        <v>375</v>
      </c>
      <c r="H457" s="166" t="s">
        <v>376</v>
      </c>
      <c r="I457" s="166" t="s">
        <v>377</v>
      </c>
      <c r="J457" s="166" t="s">
        <v>378</v>
      </c>
    </row>
    <row r="458" spans="1:10" ht="52.05" customHeight="1" x14ac:dyDescent="0.25">
      <c r="A458" s="168" t="s">
        <v>379</v>
      </c>
      <c r="B458" s="237">
        <v>91279</v>
      </c>
      <c r="C458" s="168" t="s">
        <v>380</v>
      </c>
      <c r="D458" s="168" t="s">
        <v>630</v>
      </c>
      <c r="E458" s="305" t="s">
        <v>391</v>
      </c>
      <c r="F458" s="305"/>
      <c r="G458" s="169" t="s">
        <v>387</v>
      </c>
      <c r="H458" s="170">
        <v>1</v>
      </c>
      <c r="I458" s="171">
        <v>0.84</v>
      </c>
      <c r="J458" s="171">
        <v>0.84</v>
      </c>
    </row>
    <row r="459" spans="1:10" ht="39" customHeight="1" x14ac:dyDescent="0.25">
      <c r="A459" s="177" t="s">
        <v>394</v>
      </c>
      <c r="B459" s="238">
        <v>11280</v>
      </c>
      <c r="C459" s="177" t="s">
        <v>380</v>
      </c>
      <c r="D459" s="177" t="s">
        <v>634</v>
      </c>
      <c r="E459" s="307" t="s">
        <v>605</v>
      </c>
      <c r="F459" s="307"/>
      <c r="G459" s="178" t="s">
        <v>577</v>
      </c>
      <c r="H459" s="179">
        <v>6.3999999999999997E-5</v>
      </c>
      <c r="I459" s="180">
        <v>12764.46</v>
      </c>
      <c r="J459" s="180">
        <v>0.81</v>
      </c>
    </row>
    <row r="460" spans="1:10" ht="25.95" customHeight="1" thickBot="1" x14ac:dyDescent="0.3">
      <c r="A460" s="177" t="s">
        <v>394</v>
      </c>
      <c r="B460" s="238">
        <v>13887</v>
      </c>
      <c r="C460" s="177" t="s">
        <v>380</v>
      </c>
      <c r="D460" s="177" t="s">
        <v>635</v>
      </c>
      <c r="E460" s="307" t="s">
        <v>396</v>
      </c>
      <c r="F460" s="307"/>
      <c r="G460" s="178" t="s">
        <v>577</v>
      </c>
      <c r="H460" s="179">
        <v>6.3999999999999997E-5</v>
      </c>
      <c r="I460" s="180">
        <v>613.42999999999995</v>
      </c>
      <c r="J460" s="180">
        <v>0.03</v>
      </c>
    </row>
    <row r="461" spans="1:10" ht="1.05" customHeight="1" thickTop="1" x14ac:dyDescent="0.25">
      <c r="A461" s="181"/>
      <c r="B461" s="239"/>
      <c r="C461" s="181"/>
      <c r="D461" s="181"/>
      <c r="E461" s="181"/>
      <c r="F461" s="181"/>
      <c r="G461" s="181"/>
      <c r="H461" s="181"/>
      <c r="I461" s="181"/>
      <c r="J461" s="181"/>
    </row>
    <row r="462" spans="1:10" ht="18" customHeight="1" x14ac:dyDescent="0.25">
      <c r="A462" s="165"/>
      <c r="B462" s="236" t="s">
        <v>371</v>
      </c>
      <c r="C462" s="165" t="s">
        <v>372</v>
      </c>
      <c r="D462" s="165" t="s">
        <v>373</v>
      </c>
      <c r="E462" s="304" t="s">
        <v>374</v>
      </c>
      <c r="F462" s="304"/>
      <c r="G462" s="167" t="s">
        <v>375</v>
      </c>
      <c r="H462" s="166" t="s">
        <v>376</v>
      </c>
      <c r="I462" s="166" t="s">
        <v>377</v>
      </c>
      <c r="J462" s="166" t="s">
        <v>378</v>
      </c>
    </row>
    <row r="463" spans="1:10" ht="52.05" customHeight="1" x14ac:dyDescent="0.25">
      <c r="A463" s="168" t="s">
        <v>379</v>
      </c>
      <c r="B463" s="237">
        <v>91280</v>
      </c>
      <c r="C463" s="168" t="s">
        <v>380</v>
      </c>
      <c r="D463" s="168" t="s">
        <v>631</v>
      </c>
      <c r="E463" s="305" t="s">
        <v>391</v>
      </c>
      <c r="F463" s="305"/>
      <c r="G463" s="169" t="s">
        <v>387</v>
      </c>
      <c r="H463" s="170">
        <v>1</v>
      </c>
      <c r="I463" s="171">
        <v>0.18</v>
      </c>
      <c r="J463" s="171">
        <v>0.18</v>
      </c>
    </row>
    <row r="464" spans="1:10" ht="39" customHeight="1" thickBot="1" x14ac:dyDescent="0.3">
      <c r="A464" s="177" t="s">
        <v>394</v>
      </c>
      <c r="B464" s="238">
        <v>11280</v>
      </c>
      <c r="C464" s="177" t="s">
        <v>380</v>
      </c>
      <c r="D464" s="177" t="s">
        <v>634</v>
      </c>
      <c r="E464" s="307" t="s">
        <v>605</v>
      </c>
      <c r="F464" s="307"/>
      <c r="G464" s="178" t="s">
        <v>577</v>
      </c>
      <c r="H464" s="179">
        <v>1.4800000000000001E-5</v>
      </c>
      <c r="I464" s="180">
        <v>12764.46</v>
      </c>
      <c r="J464" s="180">
        <v>0.18</v>
      </c>
    </row>
    <row r="465" spans="1:10" ht="1.05" customHeight="1" thickTop="1" x14ac:dyDescent="0.25">
      <c r="A465" s="181"/>
      <c r="B465" s="239"/>
      <c r="C465" s="181"/>
      <c r="D465" s="181"/>
      <c r="E465" s="181"/>
      <c r="F465" s="181"/>
      <c r="G465" s="181"/>
      <c r="H465" s="181"/>
      <c r="I465" s="181"/>
      <c r="J465" s="181"/>
    </row>
    <row r="466" spans="1:10" ht="18" customHeight="1" x14ac:dyDescent="0.25">
      <c r="A466" s="165"/>
      <c r="B466" s="236" t="s">
        <v>371</v>
      </c>
      <c r="C466" s="165" t="s">
        <v>372</v>
      </c>
      <c r="D466" s="165" t="s">
        <v>373</v>
      </c>
      <c r="E466" s="304" t="s">
        <v>374</v>
      </c>
      <c r="F466" s="304"/>
      <c r="G466" s="167" t="s">
        <v>375</v>
      </c>
      <c r="H466" s="166" t="s">
        <v>376</v>
      </c>
      <c r="I466" s="166" t="s">
        <v>377</v>
      </c>
      <c r="J466" s="166" t="s">
        <v>378</v>
      </c>
    </row>
    <row r="467" spans="1:10" ht="52.05" customHeight="1" x14ac:dyDescent="0.25">
      <c r="A467" s="168" t="s">
        <v>379</v>
      </c>
      <c r="B467" s="237">
        <v>91281</v>
      </c>
      <c r="C467" s="168" t="s">
        <v>380</v>
      </c>
      <c r="D467" s="168" t="s">
        <v>632</v>
      </c>
      <c r="E467" s="305" t="s">
        <v>391</v>
      </c>
      <c r="F467" s="305"/>
      <c r="G467" s="169" t="s">
        <v>387</v>
      </c>
      <c r="H467" s="170">
        <v>1</v>
      </c>
      <c r="I467" s="171">
        <v>1.06</v>
      </c>
      <c r="J467" s="171">
        <v>1.06</v>
      </c>
    </row>
    <row r="468" spans="1:10" ht="39" customHeight="1" x14ac:dyDescent="0.25">
      <c r="A468" s="177" t="s">
        <v>394</v>
      </c>
      <c r="B468" s="238">
        <v>11280</v>
      </c>
      <c r="C468" s="177" t="s">
        <v>380</v>
      </c>
      <c r="D468" s="177" t="s">
        <v>634</v>
      </c>
      <c r="E468" s="307" t="s">
        <v>605</v>
      </c>
      <c r="F468" s="307"/>
      <c r="G468" s="178" t="s">
        <v>577</v>
      </c>
      <c r="H468" s="179">
        <v>8.0000000000000007E-5</v>
      </c>
      <c r="I468" s="180">
        <v>12764.46</v>
      </c>
      <c r="J468" s="180">
        <v>1.02</v>
      </c>
    </row>
    <row r="469" spans="1:10" ht="25.95" customHeight="1" thickBot="1" x14ac:dyDescent="0.3">
      <c r="A469" s="177" t="s">
        <v>394</v>
      </c>
      <c r="B469" s="238">
        <v>13887</v>
      </c>
      <c r="C469" s="177" t="s">
        <v>380</v>
      </c>
      <c r="D469" s="177" t="s">
        <v>635</v>
      </c>
      <c r="E469" s="307" t="s">
        <v>396</v>
      </c>
      <c r="F469" s="307"/>
      <c r="G469" s="178" t="s">
        <v>577</v>
      </c>
      <c r="H469" s="179">
        <v>8.0000000000000007E-5</v>
      </c>
      <c r="I469" s="180">
        <v>613.42999999999995</v>
      </c>
      <c r="J469" s="180">
        <v>0.04</v>
      </c>
    </row>
    <row r="470" spans="1:10" ht="1.05" customHeight="1" thickTop="1" x14ac:dyDescent="0.25">
      <c r="A470" s="181"/>
      <c r="B470" s="239"/>
      <c r="C470" s="181"/>
      <c r="D470" s="181"/>
      <c r="E470" s="181"/>
      <c r="F470" s="181"/>
      <c r="G470" s="181"/>
      <c r="H470" s="181"/>
      <c r="I470" s="181"/>
      <c r="J470" s="181"/>
    </row>
    <row r="471" spans="1:10" ht="18" customHeight="1" x14ac:dyDescent="0.25">
      <c r="A471" s="165"/>
      <c r="B471" s="236" t="s">
        <v>371</v>
      </c>
      <c r="C471" s="165" t="s">
        <v>372</v>
      </c>
      <c r="D471" s="165" t="s">
        <v>373</v>
      </c>
      <c r="E471" s="304" t="s">
        <v>374</v>
      </c>
      <c r="F471" s="304"/>
      <c r="G471" s="167" t="s">
        <v>375</v>
      </c>
      <c r="H471" s="166" t="s">
        <v>376</v>
      </c>
      <c r="I471" s="166" t="s">
        <v>377</v>
      </c>
      <c r="J471" s="166" t="s">
        <v>378</v>
      </c>
    </row>
    <row r="472" spans="1:10" ht="64.95" customHeight="1" x14ac:dyDescent="0.25">
      <c r="A472" s="168" t="s">
        <v>379</v>
      </c>
      <c r="B472" s="237">
        <v>91282</v>
      </c>
      <c r="C472" s="168" t="s">
        <v>380</v>
      </c>
      <c r="D472" s="168" t="s">
        <v>633</v>
      </c>
      <c r="E472" s="305" t="s">
        <v>391</v>
      </c>
      <c r="F472" s="305"/>
      <c r="G472" s="169" t="s">
        <v>387</v>
      </c>
      <c r="H472" s="170">
        <v>1</v>
      </c>
      <c r="I472" s="171">
        <v>7</v>
      </c>
      <c r="J472" s="171">
        <v>7</v>
      </c>
    </row>
    <row r="473" spans="1:10" ht="24" customHeight="1" thickBot="1" x14ac:dyDescent="0.3">
      <c r="A473" s="177" t="s">
        <v>394</v>
      </c>
      <c r="B473" s="238">
        <v>4222</v>
      </c>
      <c r="C473" s="177" t="s">
        <v>380</v>
      </c>
      <c r="D473" s="177" t="s">
        <v>618</v>
      </c>
      <c r="E473" s="307" t="s">
        <v>396</v>
      </c>
      <c r="F473" s="307"/>
      <c r="G473" s="178" t="s">
        <v>619</v>
      </c>
      <c r="H473" s="179">
        <v>1.45</v>
      </c>
      <c r="I473" s="180">
        <v>4.83</v>
      </c>
      <c r="J473" s="180">
        <v>7</v>
      </c>
    </row>
    <row r="474" spans="1:10" ht="1.05" customHeight="1" thickTop="1" x14ac:dyDescent="0.25">
      <c r="A474" s="181"/>
      <c r="B474" s="239"/>
      <c r="C474" s="181"/>
      <c r="D474" s="181"/>
      <c r="E474" s="181"/>
      <c r="F474" s="181"/>
      <c r="G474" s="181"/>
      <c r="H474" s="181"/>
      <c r="I474" s="181"/>
      <c r="J474" s="181"/>
    </row>
    <row r="475" spans="1:10" ht="18" customHeight="1" x14ac:dyDescent="0.25">
      <c r="A475" s="165"/>
      <c r="B475" s="236" t="s">
        <v>371</v>
      </c>
      <c r="C475" s="165" t="s">
        <v>372</v>
      </c>
      <c r="D475" s="165" t="s">
        <v>373</v>
      </c>
      <c r="E475" s="304" t="s">
        <v>374</v>
      </c>
      <c r="F475" s="304"/>
      <c r="G475" s="167" t="s">
        <v>375</v>
      </c>
      <c r="H475" s="166" t="s">
        <v>376</v>
      </c>
      <c r="I475" s="166" t="s">
        <v>377</v>
      </c>
      <c r="J475" s="166" t="s">
        <v>378</v>
      </c>
    </row>
    <row r="476" spans="1:10" ht="25.95" customHeight="1" x14ac:dyDescent="0.25">
      <c r="A476" s="168" t="s">
        <v>379</v>
      </c>
      <c r="B476" s="237">
        <v>95311</v>
      </c>
      <c r="C476" s="168" t="s">
        <v>380</v>
      </c>
      <c r="D476" s="168" t="s">
        <v>581</v>
      </c>
      <c r="E476" s="305" t="s">
        <v>386</v>
      </c>
      <c r="F476" s="305"/>
      <c r="G476" s="169" t="s">
        <v>387</v>
      </c>
      <c r="H476" s="170">
        <v>1</v>
      </c>
      <c r="I476" s="171">
        <v>0.19</v>
      </c>
      <c r="J476" s="171">
        <v>0.19</v>
      </c>
    </row>
    <row r="477" spans="1:10" ht="24" customHeight="1" thickBot="1" x14ac:dyDescent="0.3">
      <c r="A477" s="177" t="s">
        <v>394</v>
      </c>
      <c r="B477" s="238">
        <v>248</v>
      </c>
      <c r="C477" s="177" t="s">
        <v>380</v>
      </c>
      <c r="D477" s="177" t="s">
        <v>582</v>
      </c>
      <c r="E477" s="307" t="s">
        <v>448</v>
      </c>
      <c r="F477" s="307"/>
      <c r="G477" s="178" t="s">
        <v>387</v>
      </c>
      <c r="H477" s="179">
        <v>1.328E-2</v>
      </c>
      <c r="I477" s="180">
        <v>14.97</v>
      </c>
      <c r="J477" s="180">
        <v>0.19</v>
      </c>
    </row>
    <row r="478" spans="1:10" ht="1.05" customHeight="1" thickTop="1" x14ac:dyDescent="0.25">
      <c r="A478" s="181"/>
      <c r="B478" s="239"/>
      <c r="C478" s="181"/>
      <c r="D478" s="181"/>
      <c r="E478" s="181"/>
      <c r="F478" s="181"/>
      <c r="G478" s="181"/>
      <c r="H478" s="181"/>
      <c r="I478" s="181"/>
      <c r="J478" s="181"/>
    </row>
    <row r="479" spans="1:10" ht="18" customHeight="1" x14ac:dyDescent="0.25">
      <c r="A479" s="165"/>
      <c r="B479" s="236" t="s">
        <v>371</v>
      </c>
      <c r="C479" s="165" t="s">
        <v>372</v>
      </c>
      <c r="D479" s="165" t="s">
        <v>373</v>
      </c>
      <c r="E479" s="304" t="s">
        <v>374</v>
      </c>
      <c r="F479" s="304"/>
      <c r="G479" s="167" t="s">
        <v>375</v>
      </c>
      <c r="H479" s="166" t="s">
        <v>376</v>
      </c>
      <c r="I479" s="166" t="s">
        <v>377</v>
      </c>
      <c r="J479" s="166" t="s">
        <v>378</v>
      </c>
    </row>
    <row r="480" spans="1:10" ht="25.95" customHeight="1" x14ac:dyDescent="0.25">
      <c r="A480" s="168" t="s">
        <v>379</v>
      </c>
      <c r="B480" s="237">
        <v>95322</v>
      </c>
      <c r="C480" s="168" t="s">
        <v>380</v>
      </c>
      <c r="D480" s="168" t="s">
        <v>594</v>
      </c>
      <c r="E480" s="305" t="s">
        <v>386</v>
      </c>
      <c r="F480" s="305"/>
      <c r="G480" s="169" t="s">
        <v>387</v>
      </c>
      <c r="H480" s="170">
        <v>1</v>
      </c>
      <c r="I480" s="171">
        <v>0.14000000000000001</v>
      </c>
      <c r="J480" s="171">
        <v>0.14000000000000001</v>
      </c>
    </row>
    <row r="481" spans="1:10" ht="24" customHeight="1" thickBot="1" x14ac:dyDescent="0.3">
      <c r="A481" s="177" t="s">
        <v>394</v>
      </c>
      <c r="B481" s="238">
        <v>244</v>
      </c>
      <c r="C481" s="177" t="s">
        <v>380</v>
      </c>
      <c r="D481" s="177" t="s">
        <v>595</v>
      </c>
      <c r="E481" s="307" t="s">
        <v>448</v>
      </c>
      <c r="F481" s="307"/>
      <c r="G481" s="178" t="s">
        <v>387</v>
      </c>
      <c r="H481" s="179">
        <v>9.5700000000000004E-3</v>
      </c>
      <c r="I481" s="180">
        <v>15.33</v>
      </c>
      <c r="J481" s="180">
        <v>0.14000000000000001</v>
      </c>
    </row>
    <row r="482" spans="1:10" ht="1.05" customHeight="1" thickTop="1" x14ac:dyDescent="0.25">
      <c r="A482" s="181"/>
      <c r="B482" s="239"/>
      <c r="C482" s="181"/>
      <c r="D482" s="181"/>
      <c r="E482" s="181"/>
      <c r="F482" s="181"/>
      <c r="G482" s="181"/>
      <c r="H482" s="181"/>
      <c r="I482" s="181"/>
      <c r="J482" s="181"/>
    </row>
    <row r="483" spans="1:10" ht="18" customHeight="1" x14ac:dyDescent="0.25">
      <c r="A483" s="165"/>
      <c r="B483" s="236" t="s">
        <v>371</v>
      </c>
      <c r="C483" s="165" t="s">
        <v>372</v>
      </c>
      <c r="D483" s="165" t="s">
        <v>373</v>
      </c>
      <c r="E483" s="304" t="s">
        <v>374</v>
      </c>
      <c r="F483" s="304"/>
      <c r="G483" s="167" t="s">
        <v>375</v>
      </c>
      <c r="H483" s="166" t="s">
        <v>376</v>
      </c>
      <c r="I483" s="166" t="s">
        <v>377</v>
      </c>
      <c r="J483" s="166" t="s">
        <v>378</v>
      </c>
    </row>
    <row r="484" spans="1:10" ht="25.95" customHeight="1" x14ac:dyDescent="0.25">
      <c r="A484" s="168" t="s">
        <v>379</v>
      </c>
      <c r="B484" s="237">
        <v>95328</v>
      </c>
      <c r="C484" s="168" t="s">
        <v>380</v>
      </c>
      <c r="D484" s="168" t="s">
        <v>609</v>
      </c>
      <c r="E484" s="305" t="s">
        <v>386</v>
      </c>
      <c r="F484" s="305"/>
      <c r="G484" s="169" t="s">
        <v>387</v>
      </c>
      <c r="H484" s="170">
        <v>1</v>
      </c>
      <c r="I484" s="171">
        <v>0.25</v>
      </c>
      <c r="J484" s="171">
        <v>0.25</v>
      </c>
    </row>
    <row r="485" spans="1:10" ht="24" customHeight="1" thickBot="1" x14ac:dyDescent="0.3">
      <c r="A485" s="177" t="s">
        <v>394</v>
      </c>
      <c r="B485" s="238">
        <v>4759</v>
      </c>
      <c r="C485" s="177" t="s">
        <v>380</v>
      </c>
      <c r="D485" s="177" t="s">
        <v>610</v>
      </c>
      <c r="E485" s="307" t="s">
        <v>448</v>
      </c>
      <c r="F485" s="307"/>
      <c r="G485" s="178" t="s">
        <v>387</v>
      </c>
      <c r="H485" s="179">
        <v>1.328E-2</v>
      </c>
      <c r="I485" s="180">
        <v>19.09</v>
      </c>
      <c r="J485" s="180">
        <v>0.25</v>
      </c>
    </row>
    <row r="486" spans="1:10" ht="1.05" customHeight="1" thickTop="1" x14ac:dyDescent="0.25">
      <c r="A486" s="181"/>
      <c r="B486" s="239"/>
      <c r="C486" s="181"/>
      <c r="D486" s="181"/>
      <c r="E486" s="181"/>
      <c r="F486" s="181"/>
      <c r="G486" s="181"/>
      <c r="H486" s="181"/>
      <c r="I486" s="181"/>
      <c r="J486" s="181"/>
    </row>
    <row r="487" spans="1:10" ht="18" customHeight="1" x14ac:dyDescent="0.25">
      <c r="A487" s="165"/>
      <c r="B487" s="236" t="s">
        <v>371</v>
      </c>
      <c r="C487" s="165" t="s">
        <v>372</v>
      </c>
      <c r="D487" s="165" t="s">
        <v>373</v>
      </c>
      <c r="E487" s="304" t="s">
        <v>374</v>
      </c>
      <c r="F487" s="304"/>
      <c r="G487" s="167" t="s">
        <v>375</v>
      </c>
      <c r="H487" s="166" t="s">
        <v>376</v>
      </c>
      <c r="I487" s="166" t="s">
        <v>377</v>
      </c>
      <c r="J487" s="166" t="s">
        <v>378</v>
      </c>
    </row>
    <row r="488" spans="1:10" ht="25.95" customHeight="1" x14ac:dyDescent="0.25">
      <c r="A488" s="168" t="s">
        <v>379</v>
      </c>
      <c r="B488" s="237">
        <v>95329</v>
      </c>
      <c r="C488" s="168" t="s">
        <v>380</v>
      </c>
      <c r="D488" s="168" t="s">
        <v>621</v>
      </c>
      <c r="E488" s="305" t="s">
        <v>386</v>
      </c>
      <c r="F488" s="305"/>
      <c r="G488" s="169" t="s">
        <v>387</v>
      </c>
      <c r="H488" s="170">
        <v>1</v>
      </c>
      <c r="I488" s="171">
        <v>0.3</v>
      </c>
      <c r="J488" s="171">
        <v>0.3</v>
      </c>
    </row>
    <row r="489" spans="1:10" ht="24" customHeight="1" thickBot="1" x14ac:dyDescent="0.3">
      <c r="A489" s="177" t="s">
        <v>394</v>
      </c>
      <c r="B489" s="238">
        <v>1214</v>
      </c>
      <c r="C489" s="177" t="s">
        <v>380</v>
      </c>
      <c r="D489" s="177" t="s">
        <v>622</v>
      </c>
      <c r="E489" s="307" t="s">
        <v>448</v>
      </c>
      <c r="F489" s="307"/>
      <c r="G489" s="178" t="s">
        <v>387</v>
      </c>
      <c r="H489" s="179">
        <v>1.6990000000000002E-2</v>
      </c>
      <c r="I489" s="180">
        <v>18.170000000000002</v>
      </c>
      <c r="J489" s="180">
        <v>0.3</v>
      </c>
    </row>
    <row r="490" spans="1:10" ht="1.05" customHeight="1" thickTop="1" x14ac:dyDescent="0.25">
      <c r="A490" s="181"/>
      <c r="B490" s="239"/>
      <c r="C490" s="181"/>
      <c r="D490" s="181"/>
      <c r="E490" s="181"/>
      <c r="F490" s="181"/>
      <c r="G490" s="181"/>
      <c r="H490" s="181"/>
      <c r="I490" s="181"/>
      <c r="J490" s="181"/>
    </row>
    <row r="491" spans="1:10" ht="18" customHeight="1" x14ac:dyDescent="0.25">
      <c r="A491" s="165"/>
      <c r="B491" s="236" t="s">
        <v>371</v>
      </c>
      <c r="C491" s="165" t="s">
        <v>372</v>
      </c>
      <c r="D491" s="165" t="s">
        <v>373</v>
      </c>
      <c r="E491" s="304" t="s">
        <v>374</v>
      </c>
      <c r="F491" s="304"/>
      <c r="G491" s="167" t="s">
        <v>375</v>
      </c>
      <c r="H491" s="166" t="s">
        <v>376</v>
      </c>
      <c r="I491" s="166" t="s">
        <v>377</v>
      </c>
      <c r="J491" s="166" t="s">
        <v>378</v>
      </c>
    </row>
    <row r="492" spans="1:10" ht="25.95" customHeight="1" x14ac:dyDescent="0.25">
      <c r="A492" s="168" t="s">
        <v>379</v>
      </c>
      <c r="B492" s="237">
        <v>95330</v>
      </c>
      <c r="C492" s="168" t="s">
        <v>380</v>
      </c>
      <c r="D492" s="168" t="s">
        <v>625</v>
      </c>
      <c r="E492" s="305" t="s">
        <v>386</v>
      </c>
      <c r="F492" s="305"/>
      <c r="G492" s="169" t="s">
        <v>387</v>
      </c>
      <c r="H492" s="170">
        <v>1</v>
      </c>
      <c r="I492" s="171">
        <v>0.25</v>
      </c>
      <c r="J492" s="171">
        <v>0.25</v>
      </c>
    </row>
    <row r="493" spans="1:10" ht="24" customHeight="1" thickBot="1" x14ac:dyDescent="0.3">
      <c r="A493" s="177" t="s">
        <v>394</v>
      </c>
      <c r="B493" s="238">
        <v>1213</v>
      </c>
      <c r="C493" s="177" t="s">
        <v>380</v>
      </c>
      <c r="D493" s="177" t="s">
        <v>626</v>
      </c>
      <c r="E493" s="307" t="s">
        <v>448</v>
      </c>
      <c r="F493" s="307"/>
      <c r="G493" s="178" t="s">
        <v>387</v>
      </c>
      <c r="H493" s="179">
        <v>1.328E-2</v>
      </c>
      <c r="I493" s="180">
        <v>19.09</v>
      </c>
      <c r="J493" s="180">
        <v>0.25</v>
      </c>
    </row>
    <row r="494" spans="1:10" ht="1.05" customHeight="1" thickTop="1" x14ac:dyDescent="0.25">
      <c r="A494" s="181"/>
      <c r="B494" s="239"/>
      <c r="C494" s="181"/>
      <c r="D494" s="181"/>
      <c r="E494" s="181"/>
      <c r="F494" s="181"/>
      <c r="G494" s="181"/>
      <c r="H494" s="181"/>
      <c r="I494" s="181"/>
      <c r="J494" s="181"/>
    </row>
    <row r="495" spans="1:10" ht="18" customHeight="1" x14ac:dyDescent="0.25">
      <c r="A495" s="165"/>
      <c r="B495" s="236" t="s">
        <v>371</v>
      </c>
      <c r="C495" s="165" t="s">
        <v>372</v>
      </c>
      <c r="D495" s="165" t="s">
        <v>373</v>
      </c>
      <c r="E495" s="304" t="s">
        <v>374</v>
      </c>
      <c r="F495" s="304"/>
      <c r="G495" s="167" t="s">
        <v>375</v>
      </c>
      <c r="H495" s="166" t="s">
        <v>376</v>
      </c>
      <c r="I495" s="166" t="s">
        <v>377</v>
      </c>
      <c r="J495" s="166" t="s">
        <v>378</v>
      </c>
    </row>
    <row r="496" spans="1:10" ht="25.95" customHeight="1" x14ac:dyDescent="0.25">
      <c r="A496" s="168" t="s">
        <v>379</v>
      </c>
      <c r="B496" s="237">
        <v>95391</v>
      </c>
      <c r="C496" s="168" t="s">
        <v>380</v>
      </c>
      <c r="D496" s="168" t="s">
        <v>636</v>
      </c>
      <c r="E496" s="305" t="s">
        <v>386</v>
      </c>
      <c r="F496" s="305"/>
      <c r="G496" s="169" t="s">
        <v>387</v>
      </c>
      <c r="H496" s="170">
        <v>1</v>
      </c>
      <c r="I496" s="171">
        <v>0.22</v>
      </c>
      <c r="J496" s="171">
        <v>0.22</v>
      </c>
    </row>
    <row r="497" spans="1:10" ht="24" customHeight="1" thickBot="1" x14ac:dyDescent="0.3">
      <c r="A497" s="177" t="s">
        <v>394</v>
      </c>
      <c r="B497" s="238">
        <v>2355</v>
      </c>
      <c r="C497" s="177" t="s">
        <v>380</v>
      </c>
      <c r="D497" s="177" t="s">
        <v>637</v>
      </c>
      <c r="E497" s="307" t="s">
        <v>448</v>
      </c>
      <c r="F497" s="307"/>
      <c r="G497" s="178" t="s">
        <v>387</v>
      </c>
      <c r="H497" s="179">
        <v>5.8599999999999998E-3</v>
      </c>
      <c r="I497" s="180">
        <v>38.549999999999997</v>
      </c>
      <c r="J497" s="180">
        <v>0.22</v>
      </c>
    </row>
    <row r="498" spans="1:10" ht="1.05" customHeight="1" thickTop="1" x14ac:dyDescent="0.25">
      <c r="A498" s="181"/>
      <c r="B498" s="239"/>
      <c r="C498" s="181"/>
      <c r="D498" s="181"/>
      <c r="E498" s="181"/>
      <c r="F498" s="181"/>
      <c r="G498" s="181"/>
      <c r="H498" s="181"/>
      <c r="I498" s="181"/>
      <c r="J498" s="181"/>
    </row>
    <row r="499" spans="1:10" ht="18" customHeight="1" x14ac:dyDescent="0.25">
      <c r="A499" s="165"/>
      <c r="B499" s="236" t="s">
        <v>371</v>
      </c>
      <c r="C499" s="165" t="s">
        <v>372</v>
      </c>
      <c r="D499" s="165" t="s">
        <v>373</v>
      </c>
      <c r="E499" s="304" t="s">
        <v>374</v>
      </c>
      <c r="F499" s="304"/>
      <c r="G499" s="167" t="s">
        <v>375</v>
      </c>
      <c r="H499" s="166" t="s">
        <v>376</v>
      </c>
      <c r="I499" s="166" t="s">
        <v>377</v>
      </c>
      <c r="J499" s="166" t="s">
        <v>378</v>
      </c>
    </row>
    <row r="500" spans="1:10" ht="25.95" customHeight="1" x14ac:dyDescent="0.25">
      <c r="A500" s="168" t="s">
        <v>379</v>
      </c>
      <c r="B500" s="237">
        <v>95400</v>
      </c>
      <c r="C500" s="168" t="s">
        <v>380</v>
      </c>
      <c r="D500" s="168" t="s">
        <v>638</v>
      </c>
      <c r="E500" s="305" t="s">
        <v>386</v>
      </c>
      <c r="F500" s="305"/>
      <c r="G500" s="169" t="s">
        <v>387</v>
      </c>
      <c r="H500" s="170">
        <v>1</v>
      </c>
      <c r="I500" s="171">
        <v>0.14000000000000001</v>
      </c>
      <c r="J500" s="171">
        <v>0.14000000000000001</v>
      </c>
    </row>
    <row r="501" spans="1:10" ht="24" customHeight="1" thickBot="1" x14ac:dyDescent="0.3">
      <c r="A501" s="177" t="s">
        <v>394</v>
      </c>
      <c r="B501" s="238">
        <v>2358</v>
      </c>
      <c r="C501" s="177" t="s">
        <v>380</v>
      </c>
      <c r="D501" s="177" t="s">
        <v>639</v>
      </c>
      <c r="E501" s="307" t="s">
        <v>448</v>
      </c>
      <c r="F501" s="307"/>
      <c r="G501" s="178" t="s">
        <v>387</v>
      </c>
      <c r="H501" s="179">
        <v>5.8599999999999998E-3</v>
      </c>
      <c r="I501" s="180">
        <v>24.75</v>
      </c>
      <c r="J501" s="180">
        <v>0.14000000000000001</v>
      </c>
    </row>
    <row r="502" spans="1:10" ht="1.05" customHeight="1" thickTop="1" x14ac:dyDescent="0.25">
      <c r="A502" s="181"/>
      <c r="B502" s="239"/>
      <c r="C502" s="181"/>
      <c r="D502" s="181"/>
      <c r="E502" s="181"/>
      <c r="F502" s="181"/>
      <c r="G502" s="181"/>
      <c r="H502" s="181"/>
      <c r="I502" s="181"/>
      <c r="J502" s="181"/>
    </row>
    <row r="503" spans="1:10" ht="18" customHeight="1" x14ac:dyDescent="0.25">
      <c r="A503" s="165"/>
      <c r="B503" s="236" t="s">
        <v>371</v>
      </c>
      <c r="C503" s="165" t="s">
        <v>372</v>
      </c>
      <c r="D503" s="165" t="s">
        <v>373</v>
      </c>
      <c r="E503" s="304" t="s">
        <v>374</v>
      </c>
      <c r="F503" s="304"/>
      <c r="G503" s="167" t="s">
        <v>375</v>
      </c>
      <c r="H503" s="166" t="s">
        <v>376</v>
      </c>
      <c r="I503" s="166" t="s">
        <v>377</v>
      </c>
      <c r="J503" s="166" t="s">
        <v>378</v>
      </c>
    </row>
    <row r="504" spans="1:10" ht="25.95" customHeight="1" x14ac:dyDescent="0.25">
      <c r="A504" s="168" t="s">
        <v>379</v>
      </c>
      <c r="B504" s="237">
        <v>95335</v>
      </c>
      <c r="C504" s="168" t="s">
        <v>380</v>
      </c>
      <c r="D504" s="168" t="s">
        <v>640</v>
      </c>
      <c r="E504" s="305" t="s">
        <v>386</v>
      </c>
      <c r="F504" s="305"/>
      <c r="G504" s="169" t="s">
        <v>387</v>
      </c>
      <c r="H504" s="170">
        <v>1</v>
      </c>
      <c r="I504" s="171">
        <v>0.39</v>
      </c>
      <c r="J504" s="171">
        <v>0.39</v>
      </c>
    </row>
    <row r="505" spans="1:10" ht="24" customHeight="1" thickBot="1" x14ac:dyDescent="0.3">
      <c r="A505" s="177" t="s">
        <v>394</v>
      </c>
      <c r="B505" s="238">
        <v>2696</v>
      </c>
      <c r="C505" s="177" t="s">
        <v>380</v>
      </c>
      <c r="D505" s="177" t="s">
        <v>641</v>
      </c>
      <c r="E505" s="307" t="s">
        <v>448</v>
      </c>
      <c r="F505" s="307"/>
      <c r="G505" s="178" t="s">
        <v>387</v>
      </c>
      <c r="H505" s="179">
        <v>2.07E-2</v>
      </c>
      <c r="I505" s="180">
        <v>19.09</v>
      </c>
      <c r="J505" s="180">
        <v>0.39</v>
      </c>
    </row>
    <row r="506" spans="1:10" ht="1.05" customHeight="1" thickTop="1" x14ac:dyDescent="0.25">
      <c r="A506" s="181"/>
      <c r="B506" s="239"/>
      <c r="C506" s="181"/>
      <c r="D506" s="181"/>
      <c r="E506" s="181"/>
      <c r="F506" s="181"/>
      <c r="G506" s="181"/>
      <c r="H506" s="181"/>
      <c r="I506" s="181"/>
      <c r="J506" s="181"/>
    </row>
    <row r="507" spans="1:10" ht="18" customHeight="1" x14ac:dyDescent="0.25">
      <c r="A507" s="165"/>
      <c r="B507" s="236" t="s">
        <v>371</v>
      </c>
      <c r="C507" s="165" t="s">
        <v>372</v>
      </c>
      <c r="D507" s="165" t="s">
        <v>373</v>
      </c>
      <c r="E507" s="304" t="s">
        <v>374</v>
      </c>
      <c r="F507" s="304"/>
      <c r="G507" s="167" t="s">
        <v>375</v>
      </c>
      <c r="H507" s="166" t="s">
        <v>376</v>
      </c>
      <c r="I507" s="166" t="s">
        <v>377</v>
      </c>
      <c r="J507" s="166" t="s">
        <v>378</v>
      </c>
    </row>
    <row r="508" spans="1:10" ht="25.95" customHeight="1" x14ac:dyDescent="0.25">
      <c r="A508" s="168" t="s">
        <v>379</v>
      </c>
      <c r="B508" s="237">
        <v>95415</v>
      </c>
      <c r="C508" s="168" t="s">
        <v>380</v>
      </c>
      <c r="D508" s="168" t="s">
        <v>642</v>
      </c>
      <c r="E508" s="305" t="s">
        <v>386</v>
      </c>
      <c r="F508" s="305"/>
      <c r="G508" s="169" t="s">
        <v>478</v>
      </c>
      <c r="H508" s="170">
        <v>1</v>
      </c>
      <c r="I508" s="171">
        <v>261.77</v>
      </c>
      <c r="J508" s="171">
        <v>261.77</v>
      </c>
    </row>
    <row r="509" spans="1:10" ht="24" customHeight="1" thickBot="1" x14ac:dyDescent="0.3">
      <c r="A509" s="177" t="s">
        <v>394</v>
      </c>
      <c r="B509" s="238">
        <v>40811</v>
      </c>
      <c r="C509" s="177" t="s">
        <v>380</v>
      </c>
      <c r="D509" s="177" t="s">
        <v>643</v>
      </c>
      <c r="E509" s="307" t="s">
        <v>448</v>
      </c>
      <c r="F509" s="307"/>
      <c r="G509" s="178" t="s">
        <v>478</v>
      </c>
      <c r="H509" s="179">
        <v>1.2710000000000001E-2</v>
      </c>
      <c r="I509" s="180">
        <v>20596.11</v>
      </c>
      <c r="J509" s="180">
        <v>261.77</v>
      </c>
    </row>
    <row r="510" spans="1:10" ht="1.05" customHeight="1" thickTop="1" x14ac:dyDescent="0.25">
      <c r="A510" s="181"/>
      <c r="B510" s="239"/>
      <c r="C510" s="181"/>
      <c r="D510" s="181"/>
      <c r="E510" s="181"/>
      <c r="F510" s="181"/>
      <c r="G510" s="181"/>
      <c r="H510" s="181"/>
      <c r="I510" s="181"/>
      <c r="J510" s="181"/>
    </row>
    <row r="511" spans="1:10" ht="18" customHeight="1" x14ac:dyDescent="0.25">
      <c r="A511" s="165"/>
      <c r="B511" s="236" t="s">
        <v>371</v>
      </c>
      <c r="C511" s="165" t="s">
        <v>372</v>
      </c>
      <c r="D511" s="165" t="s">
        <v>373</v>
      </c>
      <c r="E511" s="304" t="s">
        <v>374</v>
      </c>
      <c r="F511" s="304"/>
      <c r="G511" s="167" t="s">
        <v>375</v>
      </c>
      <c r="H511" s="166" t="s">
        <v>376</v>
      </c>
      <c r="I511" s="166" t="s">
        <v>377</v>
      </c>
      <c r="J511" s="166" t="s">
        <v>378</v>
      </c>
    </row>
    <row r="512" spans="1:10" ht="25.95" customHeight="1" x14ac:dyDescent="0.25">
      <c r="A512" s="168" t="s">
        <v>379</v>
      </c>
      <c r="B512" s="237">
        <v>95343</v>
      </c>
      <c r="C512" s="168" t="s">
        <v>380</v>
      </c>
      <c r="D512" s="168" t="s">
        <v>644</v>
      </c>
      <c r="E512" s="305" t="s">
        <v>386</v>
      </c>
      <c r="F512" s="305"/>
      <c r="G512" s="169" t="s">
        <v>387</v>
      </c>
      <c r="H512" s="170">
        <v>1</v>
      </c>
      <c r="I512" s="171">
        <v>0.42</v>
      </c>
      <c r="J512" s="171">
        <v>0.42</v>
      </c>
    </row>
    <row r="513" spans="1:10" ht="25.95" customHeight="1" thickBot="1" x14ac:dyDescent="0.3">
      <c r="A513" s="177" t="s">
        <v>394</v>
      </c>
      <c r="B513" s="238">
        <v>2701</v>
      </c>
      <c r="C513" s="177" t="s">
        <v>380</v>
      </c>
      <c r="D513" s="177" t="s">
        <v>645</v>
      </c>
      <c r="E513" s="307" t="s">
        <v>448</v>
      </c>
      <c r="F513" s="307"/>
      <c r="G513" s="178" t="s">
        <v>387</v>
      </c>
      <c r="H513" s="179">
        <v>1.6990000000000002E-2</v>
      </c>
      <c r="I513" s="180">
        <v>25.22</v>
      </c>
      <c r="J513" s="180">
        <v>0.42</v>
      </c>
    </row>
    <row r="514" spans="1:10" ht="1.05" customHeight="1" thickTop="1" x14ac:dyDescent="0.25">
      <c r="A514" s="181"/>
      <c r="B514" s="239"/>
      <c r="C514" s="181"/>
      <c r="D514" s="181"/>
      <c r="E514" s="181"/>
      <c r="F514" s="181"/>
      <c r="G514" s="181"/>
      <c r="H514" s="181"/>
      <c r="I514" s="181"/>
      <c r="J514" s="181"/>
    </row>
    <row r="515" spans="1:10" ht="18" customHeight="1" x14ac:dyDescent="0.25">
      <c r="A515" s="165"/>
      <c r="B515" s="236" t="s">
        <v>371</v>
      </c>
      <c r="C515" s="165" t="s">
        <v>372</v>
      </c>
      <c r="D515" s="165" t="s">
        <v>373</v>
      </c>
      <c r="E515" s="304" t="s">
        <v>374</v>
      </c>
      <c r="F515" s="304"/>
      <c r="G515" s="167" t="s">
        <v>375</v>
      </c>
      <c r="H515" s="166" t="s">
        <v>376</v>
      </c>
      <c r="I515" s="166" t="s">
        <v>377</v>
      </c>
      <c r="J515" s="166" t="s">
        <v>378</v>
      </c>
    </row>
    <row r="516" spans="1:10" ht="25.95" customHeight="1" x14ac:dyDescent="0.25">
      <c r="A516" s="168" t="s">
        <v>379</v>
      </c>
      <c r="B516" s="237">
        <v>101332</v>
      </c>
      <c r="C516" s="168" t="s">
        <v>380</v>
      </c>
      <c r="D516" s="168" t="s">
        <v>646</v>
      </c>
      <c r="E516" s="305" t="s">
        <v>386</v>
      </c>
      <c r="F516" s="305"/>
      <c r="G516" s="169" t="s">
        <v>478</v>
      </c>
      <c r="H516" s="170">
        <v>1</v>
      </c>
      <c r="I516" s="171">
        <v>13.13</v>
      </c>
      <c r="J516" s="171">
        <v>13.13</v>
      </c>
    </row>
    <row r="517" spans="1:10" ht="24" customHeight="1" thickBot="1" x14ac:dyDescent="0.3">
      <c r="A517" s="177" t="s">
        <v>394</v>
      </c>
      <c r="B517" s="238">
        <v>40990</v>
      </c>
      <c r="C517" s="177" t="s">
        <v>380</v>
      </c>
      <c r="D517" s="177" t="s">
        <v>647</v>
      </c>
      <c r="E517" s="307" t="s">
        <v>448</v>
      </c>
      <c r="F517" s="307"/>
      <c r="G517" s="178" t="s">
        <v>478</v>
      </c>
      <c r="H517" s="179">
        <v>4.3800000000000002E-3</v>
      </c>
      <c r="I517" s="180">
        <v>2999.88</v>
      </c>
      <c r="J517" s="180">
        <v>13.13</v>
      </c>
    </row>
    <row r="518" spans="1:10" ht="1.05" customHeight="1" thickTop="1" x14ac:dyDescent="0.25">
      <c r="A518" s="181"/>
      <c r="B518" s="239"/>
      <c r="C518" s="181"/>
      <c r="D518" s="181"/>
      <c r="E518" s="181"/>
      <c r="F518" s="181"/>
      <c r="G518" s="181"/>
      <c r="H518" s="181"/>
      <c r="I518" s="181"/>
      <c r="J518" s="181"/>
    </row>
    <row r="519" spans="1:10" ht="18" customHeight="1" x14ac:dyDescent="0.25">
      <c r="A519" s="165"/>
      <c r="B519" s="236" t="s">
        <v>371</v>
      </c>
      <c r="C519" s="165" t="s">
        <v>372</v>
      </c>
      <c r="D519" s="165" t="s">
        <v>373</v>
      </c>
      <c r="E519" s="304" t="s">
        <v>374</v>
      </c>
      <c r="F519" s="304"/>
      <c r="G519" s="167" t="s">
        <v>375</v>
      </c>
      <c r="H519" s="166" t="s">
        <v>376</v>
      </c>
      <c r="I519" s="166" t="s">
        <v>377</v>
      </c>
      <c r="J519" s="166" t="s">
        <v>378</v>
      </c>
    </row>
    <row r="520" spans="1:10" ht="25.95" customHeight="1" x14ac:dyDescent="0.25">
      <c r="A520" s="168" t="s">
        <v>379</v>
      </c>
      <c r="B520" s="237">
        <v>95349</v>
      </c>
      <c r="C520" s="168" t="s">
        <v>380</v>
      </c>
      <c r="D520" s="168" t="s">
        <v>648</v>
      </c>
      <c r="E520" s="305" t="s">
        <v>386</v>
      </c>
      <c r="F520" s="305"/>
      <c r="G520" s="169" t="s">
        <v>387</v>
      </c>
      <c r="H520" s="170">
        <v>1</v>
      </c>
      <c r="I520" s="171">
        <v>0.09</v>
      </c>
      <c r="J520" s="171">
        <v>0.09</v>
      </c>
    </row>
    <row r="521" spans="1:10" ht="24" customHeight="1" thickBot="1" x14ac:dyDescent="0.3">
      <c r="A521" s="177" t="s">
        <v>394</v>
      </c>
      <c r="B521" s="238">
        <v>4095</v>
      </c>
      <c r="C521" s="177" t="s">
        <v>380</v>
      </c>
      <c r="D521" s="177" t="s">
        <v>649</v>
      </c>
      <c r="E521" s="307" t="s">
        <v>448</v>
      </c>
      <c r="F521" s="307"/>
      <c r="G521" s="178" t="s">
        <v>387</v>
      </c>
      <c r="H521" s="179">
        <v>5.8599999999999998E-3</v>
      </c>
      <c r="I521" s="180">
        <v>17.03</v>
      </c>
      <c r="J521" s="180">
        <v>0.09</v>
      </c>
    </row>
    <row r="522" spans="1:10" ht="1.05" customHeight="1" thickTop="1" x14ac:dyDescent="0.25">
      <c r="A522" s="181"/>
      <c r="B522" s="239"/>
      <c r="C522" s="181"/>
      <c r="D522" s="181"/>
      <c r="E522" s="181"/>
      <c r="F522" s="181"/>
      <c r="G522" s="181"/>
      <c r="H522" s="181"/>
      <c r="I522" s="181"/>
      <c r="J522" s="181"/>
    </row>
    <row r="523" spans="1:10" ht="18" customHeight="1" x14ac:dyDescent="0.25">
      <c r="A523" s="165"/>
      <c r="B523" s="236" t="s">
        <v>371</v>
      </c>
      <c r="C523" s="165" t="s">
        <v>372</v>
      </c>
      <c r="D523" s="165" t="s">
        <v>373</v>
      </c>
      <c r="E523" s="304" t="s">
        <v>374</v>
      </c>
      <c r="F523" s="304"/>
      <c r="G523" s="167" t="s">
        <v>375</v>
      </c>
      <c r="H523" s="166" t="s">
        <v>376</v>
      </c>
      <c r="I523" s="166" t="s">
        <v>377</v>
      </c>
      <c r="J523" s="166" t="s">
        <v>378</v>
      </c>
    </row>
    <row r="524" spans="1:10" ht="25.95" customHeight="1" x14ac:dyDescent="0.25">
      <c r="A524" s="168" t="s">
        <v>379</v>
      </c>
      <c r="B524" s="237">
        <v>95352</v>
      </c>
      <c r="C524" s="168" t="s">
        <v>380</v>
      </c>
      <c r="D524" s="168" t="s">
        <v>650</v>
      </c>
      <c r="E524" s="305" t="s">
        <v>386</v>
      </c>
      <c r="F524" s="305"/>
      <c r="G524" s="169" t="s">
        <v>387</v>
      </c>
      <c r="H524" s="170">
        <v>1</v>
      </c>
      <c r="I524" s="171">
        <v>0.14000000000000001</v>
      </c>
      <c r="J524" s="171">
        <v>0.14000000000000001</v>
      </c>
    </row>
    <row r="525" spans="1:10" ht="24" customHeight="1" thickBot="1" x14ac:dyDescent="0.3">
      <c r="A525" s="177" t="s">
        <v>394</v>
      </c>
      <c r="B525" s="238">
        <v>7595</v>
      </c>
      <c r="C525" s="177" t="s">
        <v>380</v>
      </c>
      <c r="D525" s="177" t="s">
        <v>651</v>
      </c>
      <c r="E525" s="307" t="s">
        <v>448</v>
      </c>
      <c r="F525" s="307"/>
      <c r="G525" s="178" t="s">
        <v>387</v>
      </c>
      <c r="H525" s="179">
        <v>9.5700000000000004E-3</v>
      </c>
      <c r="I525" s="180">
        <v>14.65</v>
      </c>
      <c r="J525" s="180">
        <v>0.14000000000000001</v>
      </c>
    </row>
    <row r="526" spans="1:10" ht="1.05" customHeight="1" thickTop="1" x14ac:dyDescent="0.25">
      <c r="A526" s="181"/>
      <c r="B526" s="239"/>
      <c r="C526" s="181"/>
      <c r="D526" s="181"/>
      <c r="E526" s="181"/>
      <c r="F526" s="181"/>
      <c r="G526" s="181"/>
      <c r="H526" s="181"/>
      <c r="I526" s="181"/>
      <c r="J526" s="181"/>
    </row>
    <row r="527" spans="1:10" ht="18" customHeight="1" x14ac:dyDescent="0.25">
      <c r="A527" s="165"/>
      <c r="B527" s="236" t="s">
        <v>371</v>
      </c>
      <c r="C527" s="165" t="s">
        <v>372</v>
      </c>
      <c r="D527" s="165" t="s">
        <v>373</v>
      </c>
      <c r="E527" s="304" t="s">
        <v>374</v>
      </c>
      <c r="F527" s="304"/>
      <c r="G527" s="167" t="s">
        <v>375</v>
      </c>
      <c r="H527" s="166" t="s">
        <v>376</v>
      </c>
      <c r="I527" s="166" t="s">
        <v>377</v>
      </c>
      <c r="J527" s="166" t="s">
        <v>378</v>
      </c>
    </row>
    <row r="528" spans="1:10" ht="39" customHeight="1" x14ac:dyDescent="0.25">
      <c r="A528" s="168" t="s">
        <v>379</v>
      </c>
      <c r="B528" s="237">
        <v>95389</v>
      </c>
      <c r="C528" s="168" t="s">
        <v>380</v>
      </c>
      <c r="D528" s="168" t="s">
        <v>652</v>
      </c>
      <c r="E528" s="305" t="s">
        <v>386</v>
      </c>
      <c r="F528" s="305"/>
      <c r="G528" s="169" t="s">
        <v>387</v>
      </c>
      <c r="H528" s="170">
        <v>1</v>
      </c>
      <c r="I528" s="171">
        <v>0.22</v>
      </c>
      <c r="J528" s="171">
        <v>0.22</v>
      </c>
    </row>
    <row r="529" spans="1:10" ht="25.95" customHeight="1" thickBot="1" x14ac:dyDescent="0.3">
      <c r="A529" s="177" t="s">
        <v>394</v>
      </c>
      <c r="B529" s="238">
        <v>37666</v>
      </c>
      <c r="C529" s="177" t="s">
        <v>380</v>
      </c>
      <c r="D529" s="177" t="s">
        <v>653</v>
      </c>
      <c r="E529" s="307" t="s">
        <v>448</v>
      </c>
      <c r="F529" s="307"/>
      <c r="G529" s="178" t="s">
        <v>387</v>
      </c>
      <c r="H529" s="179">
        <v>9.5700000000000004E-3</v>
      </c>
      <c r="I529" s="180">
        <v>23.89</v>
      </c>
      <c r="J529" s="180">
        <v>0.22</v>
      </c>
    </row>
    <row r="530" spans="1:10" ht="1.05" customHeight="1" thickTop="1" x14ac:dyDescent="0.25">
      <c r="A530" s="181"/>
      <c r="B530" s="239"/>
      <c r="C530" s="181"/>
      <c r="D530" s="181"/>
      <c r="E530" s="181"/>
      <c r="F530" s="181"/>
      <c r="G530" s="181"/>
      <c r="H530" s="181"/>
      <c r="I530" s="181"/>
      <c r="J530" s="181"/>
    </row>
    <row r="531" spans="1:10" ht="18" customHeight="1" x14ac:dyDescent="0.25">
      <c r="A531" s="165"/>
      <c r="B531" s="236" t="s">
        <v>371</v>
      </c>
      <c r="C531" s="165" t="s">
        <v>372</v>
      </c>
      <c r="D531" s="165" t="s">
        <v>373</v>
      </c>
      <c r="E531" s="304" t="s">
        <v>374</v>
      </c>
      <c r="F531" s="304"/>
      <c r="G531" s="167" t="s">
        <v>375</v>
      </c>
      <c r="H531" s="166" t="s">
        <v>376</v>
      </c>
      <c r="I531" s="166" t="s">
        <v>377</v>
      </c>
      <c r="J531" s="166" t="s">
        <v>378</v>
      </c>
    </row>
    <row r="532" spans="1:10" ht="25.95" customHeight="1" x14ac:dyDescent="0.25">
      <c r="A532" s="168" t="s">
        <v>379</v>
      </c>
      <c r="B532" s="237">
        <v>95371</v>
      </c>
      <c r="C532" s="168" t="s">
        <v>380</v>
      </c>
      <c r="D532" s="168" t="s">
        <v>654</v>
      </c>
      <c r="E532" s="305" t="s">
        <v>386</v>
      </c>
      <c r="F532" s="305"/>
      <c r="G532" s="169" t="s">
        <v>387</v>
      </c>
      <c r="H532" s="170">
        <v>1</v>
      </c>
      <c r="I532" s="171">
        <v>0.46</v>
      </c>
      <c r="J532" s="171">
        <v>0.46</v>
      </c>
    </row>
    <row r="533" spans="1:10" ht="24" customHeight="1" thickBot="1" x14ac:dyDescent="0.3">
      <c r="A533" s="177" t="s">
        <v>394</v>
      </c>
      <c r="B533" s="238">
        <v>4750</v>
      </c>
      <c r="C533" s="177" t="s">
        <v>380</v>
      </c>
      <c r="D533" s="177" t="s">
        <v>655</v>
      </c>
      <c r="E533" s="307" t="s">
        <v>448</v>
      </c>
      <c r="F533" s="307"/>
      <c r="G533" s="178" t="s">
        <v>387</v>
      </c>
      <c r="H533" s="179">
        <v>2.4420000000000001E-2</v>
      </c>
      <c r="I533" s="180">
        <v>19.09</v>
      </c>
      <c r="J533" s="180">
        <v>0.46</v>
      </c>
    </row>
    <row r="534" spans="1:10" ht="1.05" customHeight="1" thickTop="1" x14ac:dyDescent="0.25">
      <c r="A534" s="181"/>
      <c r="B534" s="239"/>
      <c r="C534" s="181"/>
      <c r="D534" s="181"/>
      <c r="E534" s="181"/>
      <c r="F534" s="181"/>
      <c r="G534" s="181"/>
      <c r="H534" s="181"/>
      <c r="I534" s="181"/>
      <c r="J534" s="181"/>
    </row>
    <row r="535" spans="1:10" ht="18" customHeight="1" x14ac:dyDescent="0.25">
      <c r="A535" s="165"/>
      <c r="B535" s="236" t="s">
        <v>371</v>
      </c>
      <c r="C535" s="165" t="s">
        <v>372</v>
      </c>
      <c r="D535" s="165" t="s">
        <v>373</v>
      </c>
      <c r="E535" s="304" t="s">
        <v>374</v>
      </c>
      <c r="F535" s="304"/>
      <c r="G535" s="167" t="s">
        <v>375</v>
      </c>
      <c r="H535" s="166" t="s">
        <v>376</v>
      </c>
      <c r="I535" s="166" t="s">
        <v>377</v>
      </c>
      <c r="J535" s="166" t="s">
        <v>378</v>
      </c>
    </row>
    <row r="536" spans="1:10" ht="25.95" customHeight="1" x14ac:dyDescent="0.25">
      <c r="A536" s="168" t="s">
        <v>379</v>
      </c>
      <c r="B536" s="237">
        <v>95372</v>
      </c>
      <c r="C536" s="168" t="s">
        <v>380</v>
      </c>
      <c r="D536" s="168" t="s">
        <v>656</v>
      </c>
      <c r="E536" s="305" t="s">
        <v>386</v>
      </c>
      <c r="F536" s="305"/>
      <c r="G536" s="169" t="s">
        <v>387</v>
      </c>
      <c r="H536" s="170">
        <v>1</v>
      </c>
      <c r="I536" s="171">
        <v>0.32</v>
      </c>
      <c r="J536" s="171">
        <v>0.32</v>
      </c>
    </row>
    <row r="537" spans="1:10" ht="24" customHeight="1" thickBot="1" x14ac:dyDescent="0.3">
      <c r="A537" s="177" t="s">
        <v>394</v>
      </c>
      <c r="B537" s="238">
        <v>4783</v>
      </c>
      <c r="C537" s="177" t="s">
        <v>380</v>
      </c>
      <c r="D537" s="177" t="s">
        <v>657</v>
      </c>
      <c r="E537" s="307" t="s">
        <v>448</v>
      </c>
      <c r="F537" s="307"/>
      <c r="G537" s="178" t="s">
        <v>387</v>
      </c>
      <c r="H537" s="179">
        <v>1.6990000000000002E-2</v>
      </c>
      <c r="I537" s="180">
        <v>19.09</v>
      </c>
      <c r="J537" s="180">
        <v>0.32</v>
      </c>
    </row>
    <row r="538" spans="1:10" ht="1.05" customHeight="1" thickTop="1" x14ac:dyDescent="0.25">
      <c r="A538" s="181"/>
      <c r="B538" s="239"/>
      <c r="C538" s="181"/>
      <c r="D538" s="181"/>
      <c r="E538" s="181"/>
      <c r="F538" s="181"/>
      <c r="G538" s="181"/>
      <c r="H538" s="181"/>
      <c r="I538" s="181"/>
      <c r="J538" s="181"/>
    </row>
    <row r="539" spans="1:10" ht="18" customHeight="1" x14ac:dyDescent="0.25">
      <c r="A539" s="165"/>
      <c r="B539" s="236" t="s">
        <v>371</v>
      </c>
      <c r="C539" s="165" t="s">
        <v>372</v>
      </c>
      <c r="D539" s="165" t="s">
        <v>373</v>
      </c>
      <c r="E539" s="304" t="s">
        <v>374</v>
      </c>
      <c r="F539" s="304"/>
      <c r="G539" s="167" t="s">
        <v>375</v>
      </c>
      <c r="H539" s="166" t="s">
        <v>376</v>
      </c>
      <c r="I539" s="166" t="s">
        <v>377</v>
      </c>
      <c r="J539" s="166" t="s">
        <v>378</v>
      </c>
    </row>
    <row r="540" spans="1:10" ht="25.95" customHeight="1" x14ac:dyDescent="0.25">
      <c r="A540" s="168" t="s">
        <v>379</v>
      </c>
      <c r="B540" s="237">
        <v>95377</v>
      </c>
      <c r="C540" s="168" t="s">
        <v>380</v>
      </c>
      <c r="D540" s="168" t="s">
        <v>658</v>
      </c>
      <c r="E540" s="305" t="s">
        <v>386</v>
      </c>
      <c r="F540" s="305"/>
      <c r="G540" s="169" t="s">
        <v>387</v>
      </c>
      <c r="H540" s="170">
        <v>1</v>
      </c>
      <c r="I540" s="171">
        <v>0.25</v>
      </c>
      <c r="J540" s="171">
        <v>0.25</v>
      </c>
    </row>
    <row r="541" spans="1:10" ht="24" customHeight="1" thickBot="1" x14ac:dyDescent="0.3">
      <c r="A541" s="177" t="s">
        <v>394</v>
      </c>
      <c r="B541" s="238">
        <v>6110</v>
      </c>
      <c r="C541" s="177" t="s">
        <v>380</v>
      </c>
      <c r="D541" s="177" t="s">
        <v>659</v>
      </c>
      <c r="E541" s="307" t="s">
        <v>448</v>
      </c>
      <c r="F541" s="307"/>
      <c r="G541" s="178" t="s">
        <v>387</v>
      </c>
      <c r="H541" s="179">
        <v>1.328E-2</v>
      </c>
      <c r="I541" s="180">
        <v>19.09</v>
      </c>
      <c r="J541" s="180">
        <v>0.25</v>
      </c>
    </row>
    <row r="542" spans="1:10" ht="1.05" customHeight="1" thickTop="1" x14ac:dyDescent="0.25">
      <c r="A542" s="181"/>
      <c r="B542" s="239"/>
      <c r="C542" s="181"/>
      <c r="D542" s="181"/>
      <c r="E542" s="181"/>
      <c r="F542" s="181"/>
      <c r="G542" s="181"/>
      <c r="H542" s="181"/>
      <c r="I542" s="181"/>
      <c r="J542" s="181"/>
    </row>
    <row r="543" spans="1:10" ht="18" customHeight="1" x14ac:dyDescent="0.25">
      <c r="A543" s="165"/>
      <c r="B543" s="236" t="s">
        <v>371</v>
      </c>
      <c r="C543" s="165" t="s">
        <v>372</v>
      </c>
      <c r="D543" s="165" t="s">
        <v>373</v>
      </c>
      <c r="E543" s="304" t="s">
        <v>374</v>
      </c>
      <c r="F543" s="304"/>
      <c r="G543" s="167" t="s">
        <v>375</v>
      </c>
      <c r="H543" s="166" t="s">
        <v>376</v>
      </c>
      <c r="I543" s="166" t="s">
        <v>377</v>
      </c>
      <c r="J543" s="166" t="s">
        <v>378</v>
      </c>
    </row>
    <row r="544" spans="1:10" ht="25.95" customHeight="1" x14ac:dyDescent="0.25">
      <c r="A544" s="168" t="s">
        <v>379</v>
      </c>
      <c r="B544" s="237">
        <v>95378</v>
      </c>
      <c r="C544" s="168" t="s">
        <v>380</v>
      </c>
      <c r="D544" s="168" t="s">
        <v>660</v>
      </c>
      <c r="E544" s="305" t="s">
        <v>386</v>
      </c>
      <c r="F544" s="305"/>
      <c r="G544" s="169" t="s">
        <v>387</v>
      </c>
      <c r="H544" s="170">
        <v>1</v>
      </c>
      <c r="I544" s="171">
        <v>0.34</v>
      </c>
      <c r="J544" s="171">
        <v>0.34</v>
      </c>
    </row>
    <row r="545" spans="1:10" ht="24" customHeight="1" thickBot="1" x14ac:dyDescent="0.3">
      <c r="A545" s="177" t="s">
        <v>394</v>
      </c>
      <c r="B545" s="238">
        <v>6111</v>
      </c>
      <c r="C545" s="177" t="s">
        <v>380</v>
      </c>
      <c r="D545" s="177" t="s">
        <v>661</v>
      </c>
      <c r="E545" s="307" t="s">
        <v>448</v>
      </c>
      <c r="F545" s="307"/>
      <c r="G545" s="178" t="s">
        <v>387</v>
      </c>
      <c r="H545" s="179">
        <v>2.4420000000000001E-2</v>
      </c>
      <c r="I545" s="180">
        <v>13.98</v>
      </c>
      <c r="J545" s="180">
        <v>0.34</v>
      </c>
    </row>
    <row r="546" spans="1:10" ht="1.05" customHeight="1" thickTop="1" x14ac:dyDescent="0.25">
      <c r="A546" s="181"/>
      <c r="B546" s="239"/>
      <c r="C546" s="181"/>
      <c r="D546" s="181"/>
      <c r="E546" s="181"/>
      <c r="F546" s="181"/>
      <c r="G546" s="181"/>
      <c r="H546" s="181"/>
      <c r="I546" s="181"/>
      <c r="J546" s="181"/>
    </row>
    <row r="547" spans="1:10" ht="18" customHeight="1" x14ac:dyDescent="0.25">
      <c r="A547" s="165"/>
      <c r="B547" s="236" t="s">
        <v>371</v>
      </c>
      <c r="C547" s="165" t="s">
        <v>372</v>
      </c>
      <c r="D547" s="165" t="s">
        <v>373</v>
      </c>
      <c r="E547" s="304" t="s">
        <v>374</v>
      </c>
      <c r="F547" s="304"/>
      <c r="G547" s="167" t="s">
        <v>375</v>
      </c>
      <c r="H547" s="166" t="s">
        <v>376</v>
      </c>
      <c r="I547" s="166" t="s">
        <v>377</v>
      </c>
      <c r="J547" s="166" t="s">
        <v>378</v>
      </c>
    </row>
    <row r="548" spans="1:10" ht="25.95" customHeight="1" x14ac:dyDescent="0.25">
      <c r="A548" s="168" t="s">
        <v>379</v>
      </c>
      <c r="B548" s="237">
        <v>95406</v>
      </c>
      <c r="C548" s="168" t="s">
        <v>380</v>
      </c>
      <c r="D548" s="168" t="s">
        <v>662</v>
      </c>
      <c r="E548" s="305" t="s">
        <v>386</v>
      </c>
      <c r="F548" s="305"/>
      <c r="G548" s="169" t="s">
        <v>387</v>
      </c>
      <c r="H548" s="170">
        <v>1</v>
      </c>
      <c r="I548" s="171">
        <v>0.32</v>
      </c>
      <c r="J548" s="171">
        <v>0.32</v>
      </c>
    </row>
    <row r="549" spans="1:10" ht="24" customHeight="1" thickBot="1" x14ac:dyDescent="0.3">
      <c r="A549" s="177" t="s">
        <v>394</v>
      </c>
      <c r="B549" s="238">
        <v>7592</v>
      </c>
      <c r="C549" s="177" t="s">
        <v>380</v>
      </c>
      <c r="D549" s="177" t="s">
        <v>663</v>
      </c>
      <c r="E549" s="307" t="s">
        <v>448</v>
      </c>
      <c r="F549" s="307"/>
      <c r="G549" s="178" t="s">
        <v>387</v>
      </c>
      <c r="H549" s="179">
        <v>9.5700000000000004E-3</v>
      </c>
      <c r="I549" s="180">
        <v>34.130000000000003</v>
      </c>
      <c r="J549" s="180">
        <v>0.32</v>
      </c>
    </row>
    <row r="550" spans="1:10" ht="1.05" customHeight="1" thickTop="1" x14ac:dyDescent="0.25">
      <c r="A550" s="181"/>
      <c r="B550" s="239"/>
      <c r="C550" s="181"/>
      <c r="D550" s="181"/>
      <c r="E550" s="181"/>
      <c r="F550" s="181"/>
      <c r="G550" s="181"/>
      <c r="H550" s="181"/>
      <c r="I550" s="181"/>
      <c r="J550" s="181"/>
    </row>
    <row r="551" spans="1:10" ht="18" customHeight="1" x14ac:dyDescent="0.25">
      <c r="A551" s="165"/>
      <c r="B551" s="236" t="s">
        <v>371</v>
      </c>
      <c r="C551" s="165" t="s">
        <v>372</v>
      </c>
      <c r="D551" s="165" t="s">
        <v>373</v>
      </c>
      <c r="E551" s="304" t="s">
        <v>374</v>
      </c>
      <c r="F551" s="304"/>
      <c r="G551" s="167" t="s">
        <v>375</v>
      </c>
      <c r="H551" s="166" t="s">
        <v>376</v>
      </c>
      <c r="I551" s="166" t="s">
        <v>377</v>
      </c>
      <c r="J551" s="166" t="s">
        <v>378</v>
      </c>
    </row>
    <row r="552" spans="1:10" ht="25.95" customHeight="1" x14ac:dyDescent="0.25">
      <c r="A552" s="168" t="s">
        <v>379</v>
      </c>
      <c r="B552" s="237">
        <v>95383</v>
      </c>
      <c r="C552" s="168" t="s">
        <v>380</v>
      </c>
      <c r="D552" s="168" t="s">
        <v>664</v>
      </c>
      <c r="E552" s="305" t="s">
        <v>386</v>
      </c>
      <c r="F552" s="305"/>
      <c r="G552" s="169" t="s">
        <v>387</v>
      </c>
      <c r="H552" s="170">
        <v>1</v>
      </c>
      <c r="I552" s="171">
        <v>0.18</v>
      </c>
      <c r="J552" s="171">
        <v>0.18</v>
      </c>
    </row>
    <row r="553" spans="1:10" ht="25.95" customHeight="1" thickBot="1" x14ac:dyDescent="0.3">
      <c r="A553" s="177" t="s">
        <v>394</v>
      </c>
      <c r="B553" s="238">
        <v>7153</v>
      </c>
      <c r="C553" s="177" t="s">
        <v>380</v>
      </c>
      <c r="D553" s="177" t="s">
        <v>665</v>
      </c>
      <c r="E553" s="307" t="s">
        <v>448</v>
      </c>
      <c r="F553" s="307"/>
      <c r="G553" s="178" t="s">
        <v>387</v>
      </c>
      <c r="H553" s="179">
        <v>9.5700000000000004E-3</v>
      </c>
      <c r="I553" s="180">
        <v>19.22</v>
      </c>
      <c r="J553" s="180">
        <v>0.18</v>
      </c>
    </row>
    <row r="554" spans="1:10" ht="1.05" customHeight="1" thickTop="1" x14ac:dyDescent="0.25">
      <c r="A554" s="181"/>
      <c r="B554" s="239"/>
      <c r="C554" s="181"/>
      <c r="D554" s="181"/>
      <c r="E554" s="181"/>
      <c r="F554" s="181"/>
      <c r="G554" s="181"/>
      <c r="H554" s="181"/>
      <c r="I554" s="181"/>
      <c r="J554" s="181"/>
    </row>
    <row r="555" spans="1:10" ht="18" customHeight="1" x14ac:dyDescent="0.25">
      <c r="A555" s="165"/>
      <c r="B555" s="236" t="s">
        <v>371</v>
      </c>
      <c r="C555" s="165" t="s">
        <v>372</v>
      </c>
      <c r="D555" s="165" t="s">
        <v>373</v>
      </c>
      <c r="E555" s="304" t="s">
        <v>374</v>
      </c>
      <c r="F555" s="304"/>
      <c r="G555" s="167" t="s">
        <v>375</v>
      </c>
      <c r="H555" s="166" t="s">
        <v>376</v>
      </c>
      <c r="I555" s="166" t="s">
        <v>377</v>
      </c>
      <c r="J555" s="166" t="s">
        <v>378</v>
      </c>
    </row>
    <row r="556" spans="1:10" ht="25.95" customHeight="1" x14ac:dyDescent="0.25">
      <c r="A556" s="168" t="s">
        <v>379</v>
      </c>
      <c r="B556" s="237">
        <v>101372</v>
      </c>
      <c r="C556" s="168" t="s">
        <v>380</v>
      </c>
      <c r="D556" s="168" t="s">
        <v>666</v>
      </c>
      <c r="E556" s="305" t="s">
        <v>386</v>
      </c>
      <c r="F556" s="305"/>
      <c r="G556" s="169" t="s">
        <v>478</v>
      </c>
      <c r="H556" s="170">
        <v>1</v>
      </c>
      <c r="I556" s="171">
        <v>10.78</v>
      </c>
      <c r="J556" s="171">
        <v>10.78</v>
      </c>
    </row>
    <row r="557" spans="1:10" ht="24" customHeight="1" thickBot="1" x14ac:dyDescent="0.3">
      <c r="A557" s="177" t="s">
        <v>394</v>
      </c>
      <c r="B557" s="238">
        <v>41096</v>
      </c>
      <c r="C557" s="177" t="s">
        <v>380</v>
      </c>
      <c r="D557" s="177" t="s">
        <v>667</v>
      </c>
      <c r="E557" s="307" t="s">
        <v>448</v>
      </c>
      <c r="F557" s="307"/>
      <c r="G557" s="178" t="s">
        <v>478</v>
      </c>
      <c r="H557" s="179">
        <v>4.3800000000000002E-3</v>
      </c>
      <c r="I557" s="180">
        <v>2461.71</v>
      </c>
      <c r="J557" s="180">
        <v>10.78</v>
      </c>
    </row>
    <row r="558" spans="1:10" ht="1.05" customHeight="1" thickTop="1" x14ac:dyDescent="0.25">
      <c r="A558" s="181"/>
      <c r="B558" s="239"/>
      <c r="C558" s="181"/>
      <c r="D558" s="181"/>
      <c r="E558" s="181"/>
      <c r="F558" s="181"/>
      <c r="G558" s="181"/>
      <c r="H558" s="181"/>
      <c r="I558" s="181"/>
      <c r="J558" s="181"/>
    </row>
    <row r="559" spans="1:10" ht="18" customHeight="1" x14ac:dyDescent="0.25">
      <c r="A559" s="165"/>
      <c r="B559" s="236" t="s">
        <v>371</v>
      </c>
      <c r="C559" s="165" t="s">
        <v>372</v>
      </c>
      <c r="D559" s="165" t="s">
        <v>373</v>
      </c>
      <c r="E559" s="304" t="s">
        <v>374</v>
      </c>
      <c r="F559" s="304"/>
      <c r="G559" s="167" t="s">
        <v>375</v>
      </c>
      <c r="H559" s="166" t="s">
        <v>376</v>
      </c>
      <c r="I559" s="166" t="s">
        <v>377</v>
      </c>
      <c r="J559" s="166" t="s">
        <v>378</v>
      </c>
    </row>
    <row r="560" spans="1:10" ht="39" customHeight="1" x14ac:dyDescent="0.25">
      <c r="A560" s="168" t="s">
        <v>379</v>
      </c>
      <c r="B560" s="237">
        <v>5914647</v>
      </c>
      <c r="C560" s="168" t="s">
        <v>398</v>
      </c>
      <c r="D560" s="168" t="s">
        <v>668</v>
      </c>
      <c r="E560" s="305" t="s">
        <v>400</v>
      </c>
      <c r="F560" s="305"/>
      <c r="G560" s="169" t="s">
        <v>495</v>
      </c>
      <c r="H560" s="170">
        <v>1</v>
      </c>
      <c r="I560" s="171">
        <v>1.35</v>
      </c>
      <c r="J560" s="171">
        <v>1.35</v>
      </c>
    </row>
    <row r="561" spans="1:10" ht="15" customHeight="1" x14ac:dyDescent="0.25">
      <c r="A561" s="304" t="s">
        <v>402</v>
      </c>
      <c r="B561" s="312" t="s">
        <v>371</v>
      </c>
      <c r="C561" s="304" t="s">
        <v>372</v>
      </c>
      <c r="D561" s="304" t="s">
        <v>403</v>
      </c>
      <c r="E561" s="311" t="s">
        <v>404</v>
      </c>
      <c r="F561" s="310" t="s">
        <v>405</v>
      </c>
      <c r="G561" s="311"/>
      <c r="H561" s="310" t="s">
        <v>406</v>
      </c>
      <c r="I561" s="311"/>
      <c r="J561" s="311" t="s">
        <v>407</v>
      </c>
    </row>
    <row r="562" spans="1:10" ht="15" customHeight="1" x14ac:dyDescent="0.25">
      <c r="A562" s="311"/>
      <c r="B562" s="312"/>
      <c r="C562" s="311"/>
      <c r="D562" s="311"/>
      <c r="E562" s="311"/>
      <c r="F562" s="166" t="s">
        <v>408</v>
      </c>
      <c r="G562" s="166" t="s">
        <v>409</v>
      </c>
      <c r="H562" s="166" t="s">
        <v>408</v>
      </c>
      <c r="I562" s="166" t="s">
        <v>409</v>
      </c>
      <c r="J562" s="311"/>
    </row>
    <row r="563" spans="1:10" ht="25.95" customHeight="1" x14ac:dyDescent="0.25">
      <c r="A563" s="177" t="s">
        <v>394</v>
      </c>
      <c r="B563" s="238" t="s">
        <v>669</v>
      </c>
      <c r="C563" s="177" t="s">
        <v>398</v>
      </c>
      <c r="D563" s="177" t="s">
        <v>670</v>
      </c>
      <c r="E563" s="179">
        <v>3</v>
      </c>
      <c r="F563" s="180">
        <v>0.86</v>
      </c>
      <c r="G563" s="180">
        <v>0.14000000000000001</v>
      </c>
      <c r="H563" s="182">
        <v>228.44450000000001</v>
      </c>
      <c r="I563" s="182">
        <v>70.854600000000005</v>
      </c>
      <c r="J563" s="182">
        <v>619.14570000000003</v>
      </c>
    </row>
    <row r="564" spans="1:10" ht="19.95" customHeight="1" x14ac:dyDescent="0.25">
      <c r="A564" s="308"/>
      <c r="B564" s="309"/>
      <c r="C564" s="308"/>
      <c r="D564" s="308"/>
      <c r="E564" s="308"/>
      <c r="F564" s="308" t="s">
        <v>416</v>
      </c>
      <c r="G564" s="308"/>
      <c r="H564" s="308"/>
      <c r="I564" s="308"/>
      <c r="J564" s="183">
        <v>619.14570000000003</v>
      </c>
    </row>
    <row r="565" spans="1:10" ht="19.95" customHeight="1" x14ac:dyDescent="0.25">
      <c r="A565" s="308"/>
      <c r="B565" s="309"/>
      <c r="C565" s="308"/>
      <c r="D565" s="308"/>
      <c r="E565" s="308"/>
      <c r="F565" s="308" t="s">
        <v>417</v>
      </c>
      <c r="G565" s="308"/>
      <c r="H565" s="308"/>
      <c r="I565" s="308"/>
      <c r="J565" s="183">
        <v>619.14570000000003</v>
      </c>
    </row>
    <row r="566" spans="1:10" ht="19.95" customHeight="1" x14ac:dyDescent="0.25">
      <c r="A566" s="308"/>
      <c r="B566" s="309"/>
      <c r="C566" s="308"/>
      <c r="D566" s="308"/>
      <c r="E566" s="308"/>
      <c r="F566" s="308" t="s">
        <v>418</v>
      </c>
      <c r="G566" s="308"/>
      <c r="H566" s="308"/>
      <c r="I566" s="308"/>
      <c r="J566" s="183">
        <v>0</v>
      </c>
    </row>
    <row r="567" spans="1:10" ht="19.95" customHeight="1" x14ac:dyDescent="0.25">
      <c r="A567" s="308"/>
      <c r="B567" s="309"/>
      <c r="C567" s="308"/>
      <c r="D567" s="308"/>
      <c r="E567" s="308"/>
      <c r="F567" s="308" t="s">
        <v>419</v>
      </c>
      <c r="G567" s="308"/>
      <c r="H567" s="308"/>
      <c r="I567" s="308"/>
      <c r="J567" s="183">
        <v>0</v>
      </c>
    </row>
    <row r="568" spans="1:10" ht="19.95" customHeight="1" x14ac:dyDescent="0.25">
      <c r="A568" s="308"/>
      <c r="B568" s="309"/>
      <c r="C568" s="308"/>
      <c r="D568" s="308"/>
      <c r="E568" s="308"/>
      <c r="F568" s="308" t="s">
        <v>420</v>
      </c>
      <c r="G568" s="308"/>
      <c r="H568" s="308"/>
      <c r="I568" s="308"/>
      <c r="J568" s="183">
        <v>457.16</v>
      </c>
    </row>
    <row r="569" spans="1:10" ht="19.95" customHeight="1" thickBot="1" x14ac:dyDescent="0.3">
      <c r="A569" s="308"/>
      <c r="B569" s="309"/>
      <c r="C569" s="308"/>
      <c r="D569" s="308"/>
      <c r="E569" s="308"/>
      <c r="F569" s="308" t="s">
        <v>421</v>
      </c>
      <c r="G569" s="308"/>
      <c r="H569" s="308"/>
      <c r="I569" s="308"/>
      <c r="J569" s="183">
        <v>1.3543000000000001</v>
      </c>
    </row>
    <row r="570" spans="1:10" ht="1.05" customHeight="1" thickTop="1" x14ac:dyDescent="0.25">
      <c r="A570" s="181"/>
      <c r="B570" s="239"/>
      <c r="C570" s="181"/>
      <c r="D570" s="181"/>
      <c r="E570" s="181"/>
      <c r="F570" s="181"/>
      <c r="G570" s="181"/>
      <c r="H570" s="181"/>
      <c r="I570" s="181"/>
      <c r="J570" s="181"/>
    </row>
    <row r="571" spans="1:10" ht="18" customHeight="1" x14ac:dyDescent="0.25">
      <c r="A571" s="165"/>
      <c r="B571" s="236" t="s">
        <v>371</v>
      </c>
      <c r="C571" s="165" t="s">
        <v>372</v>
      </c>
      <c r="D571" s="165" t="s">
        <v>373</v>
      </c>
      <c r="E571" s="304" t="s">
        <v>374</v>
      </c>
      <c r="F571" s="304"/>
      <c r="G571" s="167" t="s">
        <v>375</v>
      </c>
      <c r="H571" s="166" t="s">
        <v>376</v>
      </c>
      <c r="I571" s="166" t="s">
        <v>377</v>
      </c>
      <c r="J571" s="166" t="s">
        <v>378</v>
      </c>
    </row>
    <row r="572" spans="1:10" ht="39" customHeight="1" x14ac:dyDescent="0.25">
      <c r="A572" s="168" t="s">
        <v>379</v>
      </c>
      <c r="B572" s="237">
        <v>5914354</v>
      </c>
      <c r="C572" s="168" t="s">
        <v>398</v>
      </c>
      <c r="D572" s="168" t="s">
        <v>507</v>
      </c>
      <c r="E572" s="305" t="s">
        <v>400</v>
      </c>
      <c r="F572" s="305"/>
      <c r="G572" s="169" t="s">
        <v>495</v>
      </c>
      <c r="H572" s="170">
        <v>1</v>
      </c>
      <c r="I572" s="171">
        <v>1.41</v>
      </c>
      <c r="J572" s="171">
        <v>1.41</v>
      </c>
    </row>
    <row r="573" spans="1:10" ht="15" customHeight="1" x14ac:dyDescent="0.25">
      <c r="A573" s="304" t="s">
        <v>402</v>
      </c>
      <c r="B573" s="312" t="s">
        <v>371</v>
      </c>
      <c r="C573" s="304" t="s">
        <v>372</v>
      </c>
      <c r="D573" s="304" t="s">
        <v>403</v>
      </c>
      <c r="E573" s="311" t="s">
        <v>404</v>
      </c>
      <c r="F573" s="310" t="s">
        <v>405</v>
      </c>
      <c r="G573" s="311"/>
      <c r="H573" s="310" t="s">
        <v>406</v>
      </c>
      <c r="I573" s="311"/>
      <c r="J573" s="311" t="s">
        <v>407</v>
      </c>
    </row>
    <row r="574" spans="1:10" ht="15" customHeight="1" x14ac:dyDescent="0.25">
      <c r="A574" s="311"/>
      <c r="B574" s="312"/>
      <c r="C574" s="311"/>
      <c r="D574" s="311"/>
      <c r="E574" s="311"/>
      <c r="F574" s="166" t="s">
        <v>408</v>
      </c>
      <c r="G574" s="166" t="s">
        <v>409</v>
      </c>
      <c r="H574" s="166" t="s">
        <v>408</v>
      </c>
      <c r="I574" s="166" t="s">
        <v>409</v>
      </c>
      <c r="J574" s="311"/>
    </row>
    <row r="575" spans="1:10" ht="25.95" customHeight="1" x14ac:dyDescent="0.25">
      <c r="A575" s="177" t="s">
        <v>394</v>
      </c>
      <c r="B575" s="238" t="s">
        <v>669</v>
      </c>
      <c r="C575" s="177" t="s">
        <v>398</v>
      </c>
      <c r="D575" s="177" t="s">
        <v>670</v>
      </c>
      <c r="E575" s="179">
        <v>3</v>
      </c>
      <c r="F575" s="180">
        <v>0.84</v>
      </c>
      <c r="G575" s="180">
        <v>0.16</v>
      </c>
      <c r="H575" s="182">
        <v>228.44450000000001</v>
      </c>
      <c r="I575" s="182">
        <v>70.854600000000005</v>
      </c>
      <c r="J575" s="182">
        <v>609.69029999999998</v>
      </c>
    </row>
    <row r="576" spans="1:10" ht="19.95" customHeight="1" x14ac:dyDescent="0.25">
      <c r="A576" s="308"/>
      <c r="B576" s="309"/>
      <c r="C576" s="308"/>
      <c r="D576" s="308"/>
      <c r="E576" s="308"/>
      <c r="F576" s="308" t="s">
        <v>416</v>
      </c>
      <c r="G576" s="308"/>
      <c r="H576" s="308"/>
      <c r="I576" s="308"/>
      <c r="J576" s="183">
        <v>609.69029999999998</v>
      </c>
    </row>
    <row r="577" spans="1:10" ht="19.95" customHeight="1" x14ac:dyDescent="0.25">
      <c r="A577" s="308"/>
      <c r="B577" s="309"/>
      <c r="C577" s="308"/>
      <c r="D577" s="308"/>
      <c r="E577" s="308"/>
      <c r="F577" s="308" t="s">
        <v>417</v>
      </c>
      <c r="G577" s="308"/>
      <c r="H577" s="308"/>
      <c r="I577" s="308"/>
      <c r="J577" s="183">
        <v>609.69029999999998</v>
      </c>
    </row>
    <row r="578" spans="1:10" ht="19.95" customHeight="1" x14ac:dyDescent="0.25">
      <c r="A578" s="308"/>
      <c r="B578" s="309"/>
      <c r="C578" s="308"/>
      <c r="D578" s="308"/>
      <c r="E578" s="308"/>
      <c r="F578" s="308" t="s">
        <v>418</v>
      </c>
      <c r="G578" s="308"/>
      <c r="H578" s="308"/>
      <c r="I578" s="308"/>
      <c r="J578" s="183">
        <v>0</v>
      </c>
    </row>
    <row r="579" spans="1:10" ht="19.95" customHeight="1" x14ac:dyDescent="0.25">
      <c r="A579" s="308"/>
      <c r="B579" s="309"/>
      <c r="C579" s="308"/>
      <c r="D579" s="308"/>
      <c r="E579" s="308"/>
      <c r="F579" s="308" t="s">
        <v>419</v>
      </c>
      <c r="G579" s="308"/>
      <c r="H579" s="308"/>
      <c r="I579" s="308"/>
      <c r="J579" s="183">
        <v>0</v>
      </c>
    </row>
    <row r="580" spans="1:10" ht="19.95" customHeight="1" x14ac:dyDescent="0.25">
      <c r="A580" s="308"/>
      <c r="B580" s="309"/>
      <c r="C580" s="308"/>
      <c r="D580" s="308"/>
      <c r="E580" s="308"/>
      <c r="F580" s="308" t="s">
        <v>420</v>
      </c>
      <c r="G580" s="308"/>
      <c r="H580" s="308"/>
      <c r="I580" s="308"/>
      <c r="J580" s="183">
        <v>431.6</v>
      </c>
    </row>
    <row r="581" spans="1:10" ht="19.95" customHeight="1" thickBot="1" x14ac:dyDescent="0.3">
      <c r="A581" s="308"/>
      <c r="B581" s="309"/>
      <c r="C581" s="308"/>
      <c r="D581" s="308"/>
      <c r="E581" s="308"/>
      <c r="F581" s="308" t="s">
        <v>421</v>
      </c>
      <c r="G581" s="308"/>
      <c r="H581" s="308"/>
      <c r="I581" s="308"/>
      <c r="J581" s="183">
        <v>1.4126000000000001</v>
      </c>
    </row>
    <row r="582" spans="1:10" ht="1.05" customHeight="1" thickTop="1" x14ac:dyDescent="0.25">
      <c r="A582" s="181"/>
      <c r="B582" s="239"/>
      <c r="C582" s="181"/>
      <c r="D582" s="181"/>
      <c r="E582" s="181"/>
      <c r="F582" s="181"/>
      <c r="G582" s="181"/>
      <c r="H582" s="181"/>
      <c r="I582" s="181"/>
      <c r="J582" s="181"/>
    </row>
    <row r="583" spans="1:10" ht="18" customHeight="1" x14ac:dyDescent="0.25">
      <c r="A583" s="165"/>
      <c r="B583" s="236" t="s">
        <v>371</v>
      </c>
      <c r="C583" s="165" t="s">
        <v>372</v>
      </c>
      <c r="D583" s="165" t="s">
        <v>373</v>
      </c>
      <c r="E583" s="304" t="s">
        <v>374</v>
      </c>
      <c r="F583" s="304"/>
      <c r="G583" s="167" t="s">
        <v>375</v>
      </c>
      <c r="H583" s="166" t="s">
        <v>376</v>
      </c>
      <c r="I583" s="166" t="s">
        <v>377</v>
      </c>
      <c r="J583" s="166" t="s">
        <v>378</v>
      </c>
    </row>
    <row r="584" spans="1:10" ht="39" customHeight="1" x14ac:dyDescent="0.25">
      <c r="A584" s="168" t="s">
        <v>379</v>
      </c>
      <c r="B584" s="237">
        <v>5914333</v>
      </c>
      <c r="C584" s="168" t="s">
        <v>398</v>
      </c>
      <c r="D584" s="168" t="s">
        <v>671</v>
      </c>
      <c r="E584" s="305" t="s">
        <v>400</v>
      </c>
      <c r="F584" s="305"/>
      <c r="G584" s="169" t="s">
        <v>495</v>
      </c>
      <c r="H584" s="170">
        <v>1</v>
      </c>
      <c r="I584" s="171">
        <v>26.55</v>
      </c>
      <c r="J584" s="171">
        <v>26.55</v>
      </c>
    </row>
    <row r="585" spans="1:10" ht="15" customHeight="1" x14ac:dyDescent="0.25">
      <c r="A585" s="304" t="s">
        <v>402</v>
      </c>
      <c r="B585" s="312" t="s">
        <v>371</v>
      </c>
      <c r="C585" s="304" t="s">
        <v>372</v>
      </c>
      <c r="D585" s="304" t="s">
        <v>403</v>
      </c>
      <c r="E585" s="311" t="s">
        <v>404</v>
      </c>
      <c r="F585" s="310" t="s">
        <v>405</v>
      </c>
      <c r="G585" s="311"/>
      <c r="H585" s="310" t="s">
        <v>406</v>
      </c>
      <c r="I585" s="311"/>
      <c r="J585" s="311" t="s">
        <v>407</v>
      </c>
    </row>
    <row r="586" spans="1:10" ht="15" customHeight="1" x14ac:dyDescent="0.25">
      <c r="A586" s="311"/>
      <c r="B586" s="312"/>
      <c r="C586" s="311"/>
      <c r="D586" s="311"/>
      <c r="E586" s="311"/>
      <c r="F586" s="166" t="s">
        <v>408</v>
      </c>
      <c r="G586" s="166" t="s">
        <v>409</v>
      </c>
      <c r="H586" s="166" t="s">
        <v>408</v>
      </c>
      <c r="I586" s="166" t="s">
        <v>409</v>
      </c>
      <c r="J586" s="311"/>
    </row>
    <row r="587" spans="1:10" ht="25.95" customHeight="1" x14ac:dyDescent="0.25">
      <c r="A587" s="177" t="s">
        <v>394</v>
      </c>
      <c r="B587" s="238" t="s">
        <v>672</v>
      </c>
      <c r="C587" s="177" t="s">
        <v>398</v>
      </c>
      <c r="D587" s="177" t="s">
        <v>673</v>
      </c>
      <c r="E587" s="179">
        <v>2</v>
      </c>
      <c r="F587" s="180">
        <v>0.53</v>
      </c>
      <c r="G587" s="180">
        <v>0.47</v>
      </c>
      <c r="H587" s="182">
        <v>211.76689999999999</v>
      </c>
      <c r="I587" s="182">
        <v>62.411200000000001</v>
      </c>
      <c r="J587" s="182">
        <v>283.13940000000002</v>
      </c>
    </row>
    <row r="588" spans="1:10" ht="25.95" customHeight="1" x14ac:dyDescent="0.25">
      <c r="A588" s="177" t="s">
        <v>394</v>
      </c>
      <c r="B588" s="238" t="s">
        <v>674</v>
      </c>
      <c r="C588" s="177" t="s">
        <v>398</v>
      </c>
      <c r="D588" s="177" t="s">
        <v>675</v>
      </c>
      <c r="E588" s="179">
        <v>1</v>
      </c>
      <c r="F588" s="180">
        <v>1</v>
      </c>
      <c r="G588" s="180">
        <v>0</v>
      </c>
      <c r="H588" s="182">
        <v>245.50380000000001</v>
      </c>
      <c r="I588" s="182">
        <v>93.174499999999995</v>
      </c>
      <c r="J588" s="182">
        <v>245.50380000000001</v>
      </c>
    </row>
    <row r="589" spans="1:10" ht="19.95" customHeight="1" x14ac:dyDescent="0.25">
      <c r="A589" s="308"/>
      <c r="B589" s="309"/>
      <c r="C589" s="308"/>
      <c r="D589" s="308"/>
      <c r="E589" s="308"/>
      <c r="F589" s="308" t="s">
        <v>416</v>
      </c>
      <c r="G589" s="308"/>
      <c r="H589" s="308"/>
      <c r="I589" s="308"/>
      <c r="J589" s="183">
        <v>528.64319999999998</v>
      </c>
    </row>
    <row r="590" spans="1:10" ht="19.95" customHeight="1" x14ac:dyDescent="0.25">
      <c r="A590" s="308"/>
      <c r="B590" s="309"/>
      <c r="C590" s="308"/>
      <c r="D590" s="308"/>
      <c r="E590" s="308"/>
      <c r="F590" s="308" t="s">
        <v>417</v>
      </c>
      <c r="G590" s="308"/>
      <c r="H590" s="308"/>
      <c r="I590" s="308"/>
      <c r="J590" s="183">
        <v>528.64319999999998</v>
      </c>
    </row>
    <row r="591" spans="1:10" ht="19.95" customHeight="1" x14ac:dyDescent="0.25">
      <c r="A591" s="308"/>
      <c r="B591" s="309"/>
      <c r="C591" s="308"/>
      <c r="D591" s="308"/>
      <c r="E591" s="308"/>
      <c r="F591" s="308" t="s">
        <v>418</v>
      </c>
      <c r="G591" s="308"/>
      <c r="H591" s="308"/>
      <c r="I591" s="308"/>
      <c r="J591" s="183">
        <v>0</v>
      </c>
    </row>
    <row r="592" spans="1:10" ht="19.95" customHeight="1" x14ac:dyDescent="0.25">
      <c r="A592" s="308"/>
      <c r="B592" s="309"/>
      <c r="C592" s="308"/>
      <c r="D592" s="308"/>
      <c r="E592" s="308"/>
      <c r="F592" s="308" t="s">
        <v>419</v>
      </c>
      <c r="G592" s="308"/>
      <c r="H592" s="308"/>
      <c r="I592" s="308"/>
      <c r="J592" s="183">
        <v>0</v>
      </c>
    </row>
    <row r="593" spans="1:10" ht="19.95" customHeight="1" x14ac:dyDescent="0.25">
      <c r="A593" s="308"/>
      <c r="B593" s="309"/>
      <c r="C593" s="308"/>
      <c r="D593" s="308"/>
      <c r="E593" s="308"/>
      <c r="F593" s="308" t="s">
        <v>420</v>
      </c>
      <c r="G593" s="308"/>
      <c r="H593" s="308"/>
      <c r="I593" s="308"/>
      <c r="J593" s="183">
        <v>21.37</v>
      </c>
    </row>
    <row r="594" spans="1:10" ht="19.95" customHeight="1" x14ac:dyDescent="0.25">
      <c r="A594" s="308"/>
      <c r="B594" s="309"/>
      <c r="C594" s="308"/>
      <c r="D594" s="308"/>
      <c r="E594" s="308"/>
      <c r="F594" s="308" t="s">
        <v>421</v>
      </c>
      <c r="G594" s="308"/>
      <c r="H594" s="308"/>
      <c r="I594" s="308"/>
      <c r="J594" s="183">
        <v>24.7376</v>
      </c>
    </row>
    <row r="595" spans="1:10" ht="19.95" customHeight="1" x14ac:dyDescent="0.25">
      <c r="A595" s="165" t="s">
        <v>422</v>
      </c>
      <c r="B595" s="236" t="s">
        <v>372</v>
      </c>
      <c r="C595" s="165" t="s">
        <v>371</v>
      </c>
      <c r="D595" s="165" t="s">
        <v>423</v>
      </c>
      <c r="E595" s="166" t="s">
        <v>404</v>
      </c>
      <c r="F595" s="166" t="s">
        <v>424</v>
      </c>
      <c r="G595" s="311" t="s">
        <v>425</v>
      </c>
      <c r="H595" s="311"/>
      <c r="I595" s="311"/>
      <c r="J595" s="166" t="s">
        <v>407</v>
      </c>
    </row>
    <row r="596" spans="1:10" ht="24" customHeight="1" x14ac:dyDescent="0.25">
      <c r="A596" s="172" t="s">
        <v>426</v>
      </c>
      <c r="B596" s="233" t="s">
        <v>380</v>
      </c>
      <c r="C596" s="172">
        <v>88316</v>
      </c>
      <c r="D596" s="172" t="s">
        <v>389</v>
      </c>
      <c r="E596" s="175">
        <v>9.3589099999999995E-2</v>
      </c>
      <c r="F596" s="174" t="s">
        <v>387</v>
      </c>
      <c r="G596" s="313">
        <v>19.41</v>
      </c>
      <c r="H596" s="313"/>
      <c r="I596" s="306"/>
      <c r="J596" s="184">
        <v>1.8166</v>
      </c>
    </row>
    <row r="597" spans="1:10" ht="19.95" customHeight="1" thickBot="1" x14ac:dyDescent="0.3">
      <c r="A597" s="308"/>
      <c r="B597" s="309"/>
      <c r="C597" s="308"/>
      <c r="D597" s="308"/>
      <c r="E597" s="308"/>
      <c r="F597" s="308" t="s">
        <v>427</v>
      </c>
      <c r="G597" s="308"/>
      <c r="H597" s="308"/>
      <c r="I597" s="308"/>
      <c r="J597" s="183">
        <v>1.8166</v>
      </c>
    </row>
    <row r="598" spans="1:10" ht="1.05" customHeight="1" thickTop="1" x14ac:dyDescent="0.25">
      <c r="A598" s="181"/>
      <c r="B598" s="239"/>
      <c r="C598" s="181"/>
      <c r="D598" s="181"/>
      <c r="E598" s="181"/>
      <c r="F598" s="181"/>
      <c r="G598" s="181"/>
      <c r="H598" s="181"/>
      <c r="I598" s="181"/>
      <c r="J598" s="181"/>
    </row>
    <row r="599" spans="1:10" ht="18" customHeight="1" x14ac:dyDescent="0.25">
      <c r="A599" s="165"/>
      <c r="B599" s="236" t="s">
        <v>371</v>
      </c>
      <c r="C599" s="165" t="s">
        <v>372</v>
      </c>
      <c r="D599" s="165" t="s">
        <v>373</v>
      </c>
      <c r="E599" s="304" t="s">
        <v>374</v>
      </c>
      <c r="F599" s="304"/>
      <c r="G599" s="167" t="s">
        <v>375</v>
      </c>
      <c r="H599" s="166" t="s">
        <v>376</v>
      </c>
      <c r="I599" s="166" t="s">
        <v>377</v>
      </c>
      <c r="J599" s="166" t="s">
        <v>378</v>
      </c>
    </row>
    <row r="600" spans="1:10" ht="39" customHeight="1" x14ac:dyDescent="0.25">
      <c r="A600" s="168" t="s">
        <v>379</v>
      </c>
      <c r="B600" s="237">
        <v>5914655</v>
      </c>
      <c r="C600" s="168" t="s">
        <v>398</v>
      </c>
      <c r="D600" s="168" t="s">
        <v>554</v>
      </c>
      <c r="E600" s="305" t="s">
        <v>400</v>
      </c>
      <c r="F600" s="305"/>
      <c r="G600" s="169" t="s">
        <v>495</v>
      </c>
      <c r="H600" s="170">
        <v>1</v>
      </c>
      <c r="I600" s="171">
        <v>27.72</v>
      </c>
      <c r="J600" s="171">
        <v>27.72</v>
      </c>
    </row>
    <row r="601" spans="1:10" ht="15" customHeight="1" x14ac:dyDescent="0.25">
      <c r="A601" s="304" t="s">
        <v>402</v>
      </c>
      <c r="B601" s="312" t="s">
        <v>371</v>
      </c>
      <c r="C601" s="304" t="s">
        <v>372</v>
      </c>
      <c r="D601" s="304" t="s">
        <v>403</v>
      </c>
      <c r="E601" s="311" t="s">
        <v>404</v>
      </c>
      <c r="F601" s="310" t="s">
        <v>405</v>
      </c>
      <c r="G601" s="311"/>
      <c r="H601" s="310" t="s">
        <v>406</v>
      </c>
      <c r="I601" s="311"/>
      <c r="J601" s="311" t="s">
        <v>407</v>
      </c>
    </row>
    <row r="602" spans="1:10" ht="15" customHeight="1" x14ac:dyDescent="0.25">
      <c r="A602" s="311"/>
      <c r="B602" s="312"/>
      <c r="C602" s="311"/>
      <c r="D602" s="311"/>
      <c r="E602" s="311"/>
      <c r="F602" s="166" t="s">
        <v>408</v>
      </c>
      <c r="G602" s="166" t="s">
        <v>409</v>
      </c>
      <c r="H602" s="166" t="s">
        <v>408</v>
      </c>
      <c r="I602" s="166" t="s">
        <v>409</v>
      </c>
      <c r="J602" s="311"/>
    </row>
    <row r="603" spans="1:10" ht="25.95" customHeight="1" x14ac:dyDescent="0.25">
      <c r="A603" s="177" t="s">
        <v>394</v>
      </c>
      <c r="B603" s="238" t="s">
        <v>672</v>
      </c>
      <c r="C603" s="177" t="s">
        <v>398</v>
      </c>
      <c r="D603" s="177" t="s">
        <v>673</v>
      </c>
      <c r="E603" s="179">
        <v>1</v>
      </c>
      <c r="F603" s="180">
        <v>1</v>
      </c>
      <c r="G603" s="180">
        <v>0</v>
      </c>
      <c r="H603" s="182">
        <v>211.76689999999999</v>
      </c>
      <c r="I603" s="182">
        <v>62.411200000000001</v>
      </c>
      <c r="J603" s="182">
        <v>211.76689999999999</v>
      </c>
    </row>
    <row r="604" spans="1:10" ht="19.95" customHeight="1" x14ac:dyDescent="0.25">
      <c r="A604" s="308"/>
      <c r="B604" s="309"/>
      <c r="C604" s="308"/>
      <c r="D604" s="308"/>
      <c r="E604" s="308"/>
      <c r="F604" s="308" t="s">
        <v>416</v>
      </c>
      <c r="G604" s="308"/>
      <c r="H604" s="308"/>
      <c r="I604" s="308"/>
      <c r="J604" s="183">
        <v>211.76689999999999</v>
      </c>
    </row>
    <row r="605" spans="1:10" ht="19.95" customHeight="1" x14ac:dyDescent="0.25">
      <c r="A605" s="308"/>
      <c r="B605" s="309"/>
      <c r="C605" s="308"/>
      <c r="D605" s="308"/>
      <c r="E605" s="308"/>
      <c r="F605" s="308" t="s">
        <v>417</v>
      </c>
      <c r="G605" s="308"/>
      <c r="H605" s="308"/>
      <c r="I605" s="308"/>
      <c r="J605" s="183">
        <v>211.76689999999999</v>
      </c>
    </row>
    <row r="606" spans="1:10" ht="19.95" customHeight="1" x14ac:dyDescent="0.25">
      <c r="A606" s="308"/>
      <c r="B606" s="309"/>
      <c r="C606" s="308"/>
      <c r="D606" s="308"/>
      <c r="E606" s="308"/>
      <c r="F606" s="308" t="s">
        <v>418</v>
      </c>
      <c r="G606" s="308"/>
      <c r="H606" s="308"/>
      <c r="I606" s="308"/>
      <c r="J606" s="183">
        <v>0</v>
      </c>
    </row>
    <row r="607" spans="1:10" ht="19.95" customHeight="1" x14ac:dyDescent="0.25">
      <c r="A607" s="308"/>
      <c r="B607" s="309"/>
      <c r="C607" s="308"/>
      <c r="D607" s="308"/>
      <c r="E607" s="308"/>
      <c r="F607" s="308" t="s">
        <v>419</v>
      </c>
      <c r="G607" s="308"/>
      <c r="H607" s="308"/>
      <c r="I607" s="308"/>
      <c r="J607" s="183">
        <v>0</v>
      </c>
    </row>
    <row r="608" spans="1:10" ht="19.95" customHeight="1" x14ac:dyDescent="0.25">
      <c r="A608" s="308"/>
      <c r="B608" s="309"/>
      <c r="C608" s="308"/>
      <c r="D608" s="308"/>
      <c r="E608" s="308"/>
      <c r="F608" s="308" t="s">
        <v>420</v>
      </c>
      <c r="G608" s="308"/>
      <c r="H608" s="308"/>
      <c r="I608" s="308"/>
      <c r="J608" s="183">
        <v>11.84</v>
      </c>
    </row>
    <row r="609" spans="1:10" ht="19.95" customHeight="1" x14ac:dyDescent="0.25">
      <c r="A609" s="308"/>
      <c r="B609" s="309"/>
      <c r="C609" s="308"/>
      <c r="D609" s="308"/>
      <c r="E609" s="308"/>
      <c r="F609" s="308" t="s">
        <v>421</v>
      </c>
      <c r="G609" s="308"/>
      <c r="H609" s="308"/>
      <c r="I609" s="308"/>
      <c r="J609" s="183">
        <v>17.8857</v>
      </c>
    </row>
    <row r="610" spans="1:10" ht="19.95" customHeight="1" x14ac:dyDescent="0.25">
      <c r="A610" s="165" t="s">
        <v>422</v>
      </c>
      <c r="B610" s="236" t="s">
        <v>372</v>
      </c>
      <c r="C610" s="165" t="s">
        <v>371</v>
      </c>
      <c r="D610" s="165" t="s">
        <v>423</v>
      </c>
      <c r="E610" s="166" t="s">
        <v>404</v>
      </c>
      <c r="F610" s="166" t="s">
        <v>424</v>
      </c>
      <c r="G610" s="311" t="s">
        <v>425</v>
      </c>
      <c r="H610" s="311"/>
      <c r="I610" s="311"/>
      <c r="J610" s="166" t="s">
        <v>407</v>
      </c>
    </row>
    <row r="611" spans="1:10" ht="24" customHeight="1" x14ac:dyDescent="0.25">
      <c r="A611" s="172" t="s">
        <v>426</v>
      </c>
      <c r="B611" s="233" t="s">
        <v>380</v>
      </c>
      <c r="C611" s="172">
        <v>88316</v>
      </c>
      <c r="D611" s="172" t="s">
        <v>389</v>
      </c>
      <c r="E611" s="175">
        <v>0.50675680000000001</v>
      </c>
      <c r="F611" s="174" t="s">
        <v>387</v>
      </c>
      <c r="G611" s="313">
        <v>19.41</v>
      </c>
      <c r="H611" s="313"/>
      <c r="I611" s="306"/>
      <c r="J611" s="184">
        <v>9.8361000000000001</v>
      </c>
    </row>
    <row r="612" spans="1:10" ht="19.95" customHeight="1" thickBot="1" x14ac:dyDescent="0.3">
      <c r="A612" s="308"/>
      <c r="B612" s="309"/>
      <c r="C612" s="308"/>
      <c r="D612" s="308"/>
      <c r="E612" s="308"/>
      <c r="F612" s="308" t="s">
        <v>427</v>
      </c>
      <c r="G612" s="308"/>
      <c r="H612" s="308"/>
      <c r="I612" s="308"/>
      <c r="J612" s="183">
        <v>9.8361000000000001</v>
      </c>
    </row>
    <row r="613" spans="1:10" ht="1.05" customHeight="1" thickTop="1" x14ac:dyDescent="0.25">
      <c r="A613" s="181"/>
      <c r="B613" s="239"/>
      <c r="C613" s="181"/>
      <c r="D613" s="181"/>
      <c r="E613" s="181"/>
      <c r="F613" s="181"/>
      <c r="G613" s="181"/>
      <c r="H613" s="181"/>
      <c r="I613" s="181"/>
      <c r="J613" s="181"/>
    </row>
    <row r="614" spans="1:10" ht="18" customHeight="1" x14ac:dyDescent="0.25">
      <c r="A614" s="165"/>
      <c r="B614" s="236" t="s">
        <v>371</v>
      </c>
      <c r="C614" s="165" t="s">
        <v>372</v>
      </c>
      <c r="D614" s="165" t="s">
        <v>373</v>
      </c>
      <c r="E614" s="304" t="s">
        <v>374</v>
      </c>
      <c r="F614" s="304"/>
      <c r="G614" s="167" t="s">
        <v>375</v>
      </c>
      <c r="H614" s="166" t="s">
        <v>376</v>
      </c>
      <c r="I614" s="166" t="s">
        <v>377</v>
      </c>
      <c r="J614" s="166" t="s">
        <v>378</v>
      </c>
    </row>
    <row r="615" spans="1:10" ht="25.95" customHeight="1" x14ac:dyDescent="0.25">
      <c r="A615" s="168" t="s">
        <v>379</v>
      </c>
      <c r="B615" s="237">
        <v>1107892</v>
      </c>
      <c r="C615" s="168" t="s">
        <v>398</v>
      </c>
      <c r="D615" s="168" t="s">
        <v>536</v>
      </c>
      <c r="E615" s="305" t="s">
        <v>400</v>
      </c>
      <c r="F615" s="305"/>
      <c r="G615" s="169" t="s">
        <v>401</v>
      </c>
      <c r="H615" s="170">
        <v>1</v>
      </c>
      <c r="I615" s="171">
        <v>500.11</v>
      </c>
      <c r="J615" s="171">
        <v>500.11</v>
      </c>
    </row>
    <row r="616" spans="1:10" ht="15" customHeight="1" x14ac:dyDescent="0.25">
      <c r="A616" s="304" t="s">
        <v>402</v>
      </c>
      <c r="B616" s="312" t="s">
        <v>371</v>
      </c>
      <c r="C616" s="304" t="s">
        <v>372</v>
      </c>
      <c r="D616" s="304" t="s">
        <v>403</v>
      </c>
      <c r="E616" s="311" t="s">
        <v>404</v>
      </c>
      <c r="F616" s="310" t="s">
        <v>405</v>
      </c>
      <c r="G616" s="311"/>
      <c r="H616" s="310" t="s">
        <v>406</v>
      </c>
      <c r="I616" s="311"/>
      <c r="J616" s="311" t="s">
        <v>407</v>
      </c>
    </row>
    <row r="617" spans="1:10" ht="15" customHeight="1" x14ac:dyDescent="0.25">
      <c r="A617" s="311"/>
      <c r="B617" s="312"/>
      <c r="C617" s="311"/>
      <c r="D617" s="311"/>
      <c r="E617" s="311"/>
      <c r="F617" s="166" t="s">
        <v>408</v>
      </c>
      <c r="G617" s="166" t="s">
        <v>409</v>
      </c>
      <c r="H617" s="166" t="s">
        <v>408</v>
      </c>
      <c r="I617" s="166" t="s">
        <v>409</v>
      </c>
      <c r="J617" s="311"/>
    </row>
    <row r="618" spans="1:10" ht="25.95" customHeight="1" x14ac:dyDescent="0.25">
      <c r="A618" s="177" t="s">
        <v>394</v>
      </c>
      <c r="B618" s="238" t="s">
        <v>676</v>
      </c>
      <c r="C618" s="177" t="s">
        <v>398</v>
      </c>
      <c r="D618" s="177" t="s">
        <v>677</v>
      </c>
      <c r="E618" s="179">
        <v>1</v>
      </c>
      <c r="F618" s="180">
        <v>1</v>
      </c>
      <c r="G618" s="180">
        <v>0</v>
      </c>
      <c r="H618" s="182">
        <v>1.0234000000000001</v>
      </c>
      <c r="I618" s="182">
        <v>0.6875</v>
      </c>
      <c r="J618" s="182">
        <v>1.0234000000000001</v>
      </c>
    </row>
    <row r="619" spans="1:10" ht="25.95" customHeight="1" x14ac:dyDescent="0.25">
      <c r="A619" s="177" t="s">
        <v>394</v>
      </c>
      <c r="B619" s="238" t="s">
        <v>678</v>
      </c>
      <c r="C619" s="177" t="s">
        <v>398</v>
      </c>
      <c r="D619" s="177" t="s">
        <v>679</v>
      </c>
      <c r="E619" s="179">
        <v>1</v>
      </c>
      <c r="F619" s="180">
        <v>1</v>
      </c>
      <c r="G619" s="180">
        <v>0</v>
      </c>
      <c r="H619" s="182">
        <v>38.592399999999998</v>
      </c>
      <c r="I619" s="182">
        <v>22.8123</v>
      </c>
      <c r="J619" s="182">
        <v>38.592399999999998</v>
      </c>
    </row>
    <row r="620" spans="1:10" ht="25.95" customHeight="1" x14ac:dyDescent="0.25">
      <c r="A620" s="177" t="s">
        <v>394</v>
      </c>
      <c r="B620" s="238" t="s">
        <v>680</v>
      </c>
      <c r="C620" s="177" t="s">
        <v>398</v>
      </c>
      <c r="D620" s="177" t="s">
        <v>681</v>
      </c>
      <c r="E620" s="179">
        <v>4</v>
      </c>
      <c r="F620" s="180">
        <v>0.9</v>
      </c>
      <c r="G620" s="180">
        <v>0.1</v>
      </c>
      <c r="H620" s="182">
        <v>0.59499999999999997</v>
      </c>
      <c r="I620" s="182">
        <v>0.40450000000000003</v>
      </c>
      <c r="J620" s="182">
        <v>2.3037999999999998</v>
      </c>
    </row>
    <row r="621" spans="1:10" ht="25.95" customHeight="1" x14ac:dyDescent="0.25">
      <c r="A621" s="177" t="s">
        <v>394</v>
      </c>
      <c r="B621" s="238" t="s">
        <v>682</v>
      </c>
      <c r="C621" s="177" t="s">
        <v>398</v>
      </c>
      <c r="D621" s="177" t="s">
        <v>683</v>
      </c>
      <c r="E621" s="179">
        <v>3</v>
      </c>
      <c r="F621" s="180">
        <v>0.41</v>
      </c>
      <c r="G621" s="180">
        <v>0.59</v>
      </c>
      <c r="H621" s="182">
        <v>1.2672000000000001</v>
      </c>
      <c r="I621" s="182">
        <v>0.86150000000000004</v>
      </c>
      <c r="J621" s="182">
        <v>3.0834999999999999</v>
      </c>
    </row>
    <row r="622" spans="1:10" ht="19.95" customHeight="1" x14ac:dyDescent="0.25">
      <c r="A622" s="308"/>
      <c r="B622" s="309"/>
      <c r="C622" s="308"/>
      <c r="D622" s="308"/>
      <c r="E622" s="308"/>
      <c r="F622" s="308" t="s">
        <v>416</v>
      </c>
      <c r="G622" s="308"/>
      <c r="H622" s="308"/>
      <c r="I622" s="308"/>
      <c r="J622" s="183">
        <v>45.003100000000003</v>
      </c>
    </row>
    <row r="623" spans="1:10" ht="19.95" customHeight="1" x14ac:dyDescent="0.25">
      <c r="A623" s="308"/>
      <c r="B623" s="309"/>
      <c r="C623" s="308"/>
      <c r="D623" s="308"/>
      <c r="E623" s="308"/>
      <c r="F623" s="308" t="s">
        <v>417</v>
      </c>
      <c r="G623" s="308"/>
      <c r="H623" s="308"/>
      <c r="I623" s="308"/>
      <c r="J623" s="183">
        <v>45.003100000000003</v>
      </c>
    </row>
    <row r="624" spans="1:10" ht="19.95" customHeight="1" x14ac:dyDescent="0.25">
      <c r="A624" s="308"/>
      <c r="B624" s="309"/>
      <c r="C624" s="308"/>
      <c r="D624" s="308"/>
      <c r="E624" s="308"/>
      <c r="F624" s="308" t="s">
        <v>418</v>
      </c>
      <c r="G624" s="308"/>
      <c r="H624" s="308"/>
      <c r="I624" s="308"/>
      <c r="J624" s="183">
        <v>0</v>
      </c>
    </row>
    <row r="625" spans="1:10" ht="19.95" customHeight="1" x14ac:dyDescent="0.25">
      <c r="A625" s="308"/>
      <c r="B625" s="309"/>
      <c r="C625" s="308"/>
      <c r="D625" s="308"/>
      <c r="E625" s="308"/>
      <c r="F625" s="308" t="s">
        <v>419</v>
      </c>
      <c r="G625" s="308"/>
      <c r="H625" s="308"/>
      <c r="I625" s="308"/>
      <c r="J625" s="183">
        <v>0</v>
      </c>
    </row>
    <row r="626" spans="1:10" ht="19.95" customHeight="1" x14ac:dyDescent="0.25">
      <c r="A626" s="308"/>
      <c r="B626" s="309"/>
      <c r="C626" s="308"/>
      <c r="D626" s="308"/>
      <c r="E626" s="308"/>
      <c r="F626" s="308" t="s">
        <v>420</v>
      </c>
      <c r="G626" s="308"/>
      <c r="H626" s="308"/>
      <c r="I626" s="308"/>
      <c r="J626" s="183">
        <v>3.9289999999999998</v>
      </c>
    </row>
    <row r="627" spans="1:10" ht="19.95" customHeight="1" x14ac:dyDescent="0.25">
      <c r="A627" s="308"/>
      <c r="B627" s="309"/>
      <c r="C627" s="308"/>
      <c r="D627" s="308"/>
      <c r="E627" s="308"/>
      <c r="F627" s="308" t="s">
        <v>421</v>
      </c>
      <c r="G627" s="308"/>
      <c r="H627" s="308"/>
      <c r="I627" s="308"/>
      <c r="J627" s="183">
        <v>11.4541</v>
      </c>
    </row>
    <row r="628" spans="1:10" ht="19.95" customHeight="1" x14ac:dyDescent="0.25">
      <c r="A628" s="165" t="s">
        <v>548</v>
      </c>
      <c r="B628" s="236" t="s">
        <v>372</v>
      </c>
      <c r="C628" s="165" t="s">
        <v>371</v>
      </c>
      <c r="D628" s="165" t="s">
        <v>396</v>
      </c>
      <c r="E628" s="166" t="s">
        <v>404</v>
      </c>
      <c r="F628" s="166" t="s">
        <v>424</v>
      </c>
      <c r="G628" s="311" t="s">
        <v>425</v>
      </c>
      <c r="H628" s="311"/>
      <c r="I628" s="311"/>
      <c r="J628" s="166" t="s">
        <v>407</v>
      </c>
    </row>
    <row r="629" spans="1:10" ht="25.95" customHeight="1" x14ac:dyDescent="0.25">
      <c r="A629" s="177" t="s">
        <v>394</v>
      </c>
      <c r="B629" s="238" t="s">
        <v>398</v>
      </c>
      <c r="C629" s="177" t="s">
        <v>684</v>
      </c>
      <c r="D629" s="177" t="s">
        <v>685</v>
      </c>
      <c r="E629" s="179">
        <v>0.84645999999999999</v>
      </c>
      <c r="F629" s="178" t="s">
        <v>538</v>
      </c>
      <c r="G629" s="314">
        <v>5.7234999999999996</v>
      </c>
      <c r="H629" s="314"/>
      <c r="I629" s="307"/>
      <c r="J629" s="182">
        <v>4.8446999999999996</v>
      </c>
    </row>
    <row r="630" spans="1:10" ht="25.95" customHeight="1" x14ac:dyDescent="0.25">
      <c r="A630" s="177" t="s">
        <v>394</v>
      </c>
      <c r="B630" s="238" t="s">
        <v>380</v>
      </c>
      <c r="C630" s="177">
        <v>370</v>
      </c>
      <c r="D630" s="177" t="s">
        <v>528</v>
      </c>
      <c r="E630" s="179">
        <v>0.63334000000000001</v>
      </c>
      <c r="F630" s="178" t="s">
        <v>401</v>
      </c>
      <c r="G630" s="314">
        <v>72.62</v>
      </c>
      <c r="H630" s="314"/>
      <c r="I630" s="307"/>
      <c r="J630" s="182">
        <v>45.993200000000002</v>
      </c>
    </row>
    <row r="631" spans="1:10" ht="25.95" customHeight="1" x14ac:dyDescent="0.25">
      <c r="A631" s="177" t="s">
        <v>394</v>
      </c>
      <c r="B631" s="238" t="s">
        <v>380</v>
      </c>
      <c r="C631" s="177">
        <v>4721</v>
      </c>
      <c r="D631" s="177" t="s">
        <v>629</v>
      </c>
      <c r="E631" s="179">
        <v>0.36753999999999998</v>
      </c>
      <c r="F631" s="178" t="s">
        <v>401</v>
      </c>
      <c r="G631" s="314">
        <v>200.67</v>
      </c>
      <c r="H631" s="314"/>
      <c r="I631" s="307"/>
      <c r="J631" s="182">
        <v>73.754300000000001</v>
      </c>
    </row>
    <row r="632" spans="1:10" ht="25.95" customHeight="1" x14ac:dyDescent="0.25">
      <c r="A632" s="177" t="s">
        <v>394</v>
      </c>
      <c r="B632" s="238" t="s">
        <v>380</v>
      </c>
      <c r="C632" s="177">
        <v>4718</v>
      </c>
      <c r="D632" s="177" t="s">
        <v>686</v>
      </c>
      <c r="E632" s="179">
        <v>0.36753999999999998</v>
      </c>
      <c r="F632" s="178" t="s">
        <v>401</v>
      </c>
      <c r="G632" s="314">
        <v>201.73</v>
      </c>
      <c r="H632" s="314"/>
      <c r="I632" s="307"/>
      <c r="J632" s="182">
        <v>74.143799999999999</v>
      </c>
    </row>
    <row r="633" spans="1:10" ht="24" customHeight="1" x14ac:dyDescent="0.25">
      <c r="A633" s="177" t="s">
        <v>394</v>
      </c>
      <c r="B633" s="238" t="s">
        <v>380</v>
      </c>
      <c r="C633" s="177">
        <v>1379</v>
      </c>
      <c r="D633" s="177" t="s">
        <v>628</v>
      </c>
      <c r="E633" s="179">
        <v>282.15206999999998</v>
      </c>
      <c r="F633" s="178" t="s">
        <v>440</v>
      </c>
      <c r="G633" s="314">
        <v>0.81</v>
      </c>
      <c r="H633" s="314"/>
      <c r="I633" s="307"/>
      <c r="J633" s="182">
        <v>228.54320000000001</v>
      </c>
    </row>
    <row r="634" spans="1:10" ht="19.95" customHeight="1" x14ac:dyDescent="0.25">
      <c r="A634" s="308"/>
      <c r="B634" s="309"/>
      <c r="C634" s="308"/>
      <c r="D634" s="308"/>
      <c r="E634" s="308"/>
      <c r="F634" s="308" t="s">
        <v>553</v>
      </c>
      <c r="G634" s="308"/>
      <c r="H634" s="308"/>
      <c r="I634" s="308"/>
      <c r="J634" s="183">
        <v>427.2792</v>
      </c>
    </row>
    <row r="635" spans="1:10" ht="19.95" customHeight="1" x14ac:dyDescent="0.25">
      <c r="A635" s="165" t="s">
        <v>422</v>
      </c>
      <c r="B635" s="236" t="s">
        <v>372</v>
      </c>
      <c r="C635" s="165" t="s">
        <v>371</v>
      </c>
      <c r="D635" s="165" t="s">
        <v>423</v>
      </c>
      <c r="E635" s="166" t="s">
        <v>404</v>
      </c>
      <c r="F635" s="166" t="s">
        <v>424</v>
      </c>
      <c r="G635" s="311" t="s">
        <v>425</v>
      </c>
      <c r="H635" s="311"/>
      <c r="I635" s="311"/>
      <c r="J635" s="166" t="s">
        <v>407</v>
      </c>
    </row>
    <row r="636" spans="1:10" ht="24" customHeight="1" x14ac:dyDescent="0.25">
      <c r="A636" s="172" t="s">
        <v>426</v>
      </c>
      <c r="B636" s="233" t="s">
        <v>380</v>
      </c>
      <c r="C636" s="172">
        <v>88316</v>
      </c>
      <c r="D636" s="172" t="s">
        <v>389</v>
      </c>
      <c r="E636" s="175">
        <v>2.2906650000000002</v>
      </c>
      <c r="F636" s="174" t="s">
        <v>387</v>
      </c>
      <c r="G636" s="313">
        <v>19.41</v>
      </c>
      <c r="H636" s="313"/>
      <c r="I636" s="306"/>
      <c r="J636" s="184">
        <v>44.461799999999997</v>
      </c>
    </row>
    <row r="637" spans="1:10" ht="24" customHeight="1" x14ac:dyDescent="0.25">
      <c r="A637" s="172" t="s">
        <v>426</v>
      </c>
      <c r="B637" s="233" t="s">
        <v>380</v>
      </c>
      <c r="C637" s="172">
        <v>88309</v>
      </c>
      <c r="D637" s="172" t="s">
        <v>687</v>
      </c>
      <c r="E637" s="175">
        <v>0.25451829999999998</v>
      </c>
      <c r="F637" s="174" t="s">
        <v>387</v>
      </c>
      <c r="G637" s="313">
        <v>24.74</v>
      </c>
      <c r="H637" s="313"/>
      <c r="I637" s="306"/>
      <c r="J637" s="184">
        <v>6.2968000000000002</v>
      </c>
    </row>
    <row r="638" spans="1:10" ht="19.95" customHeight="1" x14ac:dyDescent="0.25">
      <c r="A638" s="308"/>
      <c r="B638" s="309"/>
      <c r="C638" s="308"/>
      <c r="D638" s="308"/>
      <c r="E638" s="308"/>
      <c r="F638" s="308" t="s">
        <v>427</v>
      </c>
      <c r="G638" s="308"/>
      <c r="H638" s="308"/>
      <c r="I638" s="308"/>
      <c r="J638" s="183">
        <v>50.758600000000001</v>
      </c>
    </row>
    <row r="639" spans="1:10" ht="19.95" customHeight="1" x14ac:dyDescent="0.25">
      <c r="A639" s="165" t="s">
        <v>504</v>
      </c>
      <c r="B639" s="236" t="s">
        <v>372</v>
      </c>
      <c r="C639" s="165" t="s">
        <v>394</v>
      </c>
      <c r="D639" s="165" t="s">
        <v>505</v>
      </c>
      <c r="E639" s="166" t="s">
        <v>371</v>
      </c>
      <c r="F639" s="166" t="s">
        <v>404</v>
      </c>
      <c r="G639" s="167" t="s">
        <v>424</v>
      </c>
      <c r="H639" s="311" t="s">
        <v>425</v>
      </c>
      <c r="I639" s="311"/>
      <c r="J639" s="166" t="s">
        <v>407</v>
      </c>
    </row>
    <row r="640" spans="1:10" ht="39" customHeight="1" x14ac:dyDescent="0.25">
      <c r="A640" s="172" t="s">
        <v>506</v>
      </c>
      <c r="B640" s="233" t="s">
        <v>398</v>
      </c>
      <c r="C640" s="172" t="s">
        <v>684</v>
      </c>
      <c r="D640" s="172" t="s">
        <v>554</v>
      </c>
      <c r="E640" s="173">
        <v>5914655</v>
      </c>
      <c r="F640" s="175">
        <v>8.4999999999999995E-4</v>
      </c>
      <c r="G640" s="174" t="s">
        <v>495</v>
      </c>
      <c r="H640" s="313">
        <v>27.72</v>
      </c>
      <c r="I640" s="306"/>
      <c r="J640" s="184">
        <v>2.3599999999999999E-2</v>
      </c>
    </row>
    <row r="641" spans="1:10" ht="39" customHeight="1" x14ac:dyDescent="0.25">
      <c r="A641" s="172" t="s">
        <v>506</v>
      </c>
      <c r="B641" s="233" t="s">
        <v>398</v>
      </c>
      <c r="C641" s="172" t="s">
        <v>688</v>
      </c>
      <c r="D641" s="172" t="s">
        <v>668</v>
      </c>
      <c r="E641" s="173">
        <v>5914647</v>
      </c>
      <c r="F641" s="175">
        <v>0.95001000000000002</v>
      </c>
      <c r="G641" s="174" t="s">
        <v>495</v>
      </c>
      <c r="H641" s="313">
        <v>1.35</v>
      </c>
      <c r="I641" s="306"/>
      <c r="J641" s="184">
        <v>1.2825</v>
      </c>
    </row>
    <row r="642" spans="1:10" ht="39" customHeight="1" x14ac:dyDescent="0.25">
      <c r="A642" s="172" t="s">
        <v>506</v>
      </c>
      <c r="B642" s="233" t="s">
        <v>398</v>
      </c>
      <c r="C642" s="172" t="s">
        <v>689</v>
      </c>
      <c r="D642" s="172" t="s">
        <v>668</v>
      </c>
      <c r="E642" s="173">
        <v>5914647</v>
      </c>
      <c r="F642" s="175">
        <v>0.55130999999999997</v>
      </c>
      <c r="G642" s="174" t="s">
        <v>495</v>
      </c>
      <c r="H642" s="313">
        <v>1.35</v>
      </c>
      <c r="I642" s="306"/>
      <c r="J642" s="184">
        <v>0.74429999999999996</v>
      </c>
    </row>
    <row r="643" spans="1:10" ht="39" customHeight="1" x14ac:dyDescent="0.25">
      <c r="A643" s="172" t="s">
        <v>506</v>
      </c>
      <c r="B643" s="233" t="s">
        <v>398</v>
      </c>
      <c r="C643" s="172" t="s">
        <v>690</v>
      </c>
      <c r="D643" s="172" t="s">
        <v>668</v>
      </c>
      <c r="E643" s="173">
        <v>5914647</v>
      </c>
      <c r="F643" s="175">
        <v>0.55130999999999997</v>
      </c>
      <c r="G643" s="174" t="s">
        <v>495</v>
      </c>
      <c r="H643" s="313">
        <v>1.35</v>
      </c>
      <c r="I643" s="306"/>
      <c r="J643" s="184">
        <v>0.74429999999999996</v>
      </c>
    </row>
    <row r="644" spans="1:10" ht="39" customHeight="1" x14ac:dyDescent="0.25">
      <c r="A644" s="172" t="s">
        <v>506</v>
      </c>
      <c r="B644" s="233" t="s">
        <v>398</v>
      </c>
      <c r="C644" s="172" t="s">
        <v>691</v>
      </c>
      <c r="D644" s="172" t="s">
        <v>554</v>
      </c>
      <c r="E644" s="173">
        <v>5914655</v>
      </c>
      <c r="F644" s="175">
        <v>0.28215000000000001</v>
      </c>
      <c r="G644" s="174" t="s">
        <v>495</v>
      </c>
      <c r="H644" s="313">
        <v>27.72</v>
      </c>
      <c r="I644" s="306"/>
      <c r="J644" s="184">
        <v>7.8212000000000002</v>
      </c>
    </row>
    <row r="645" spans="1:10" ht="19.95" customHeight="1" x14ac:dyDescent="0.25">
      <c r="A645" s="308"/>
      <c r="B645" s="309"/>
      <c r="C645" s="308"/>
      <c r="D645" s="308"/>
      <c r="E645" s="308"/>
      <c r="F645" s="308" t="s">
        <v>508</v>
      </c>
      <c r="G645" s="308"/>
      <c r="H645" s="308"/>
      <c r="I645" s="308"/>
      <c r="J645" s="183">
        <v>10.6159</v>
      </c>
    </row>
    <row r="646" spans="1:10" ht="19.95" customHeight="1" x14ac:dyDescent="0.25">
      <c r="A646" s="165" t="s">
        <v>509</v>
      </c>
      <c r="B646" s="236" t="s">
        <v>372</v>
      </c>
      <c r="C646" s="165" t="s">
        <v>394</v>
      </c>
      <c r="D646" s="165" t="s">
        <v>510</v>
      </c>
      <c r="E646" s="166" t="s">
        <v>404</v>
      </c>
      <c r="F646" s="166" t="s">
        <v>424</v>
      </c>
      <c r="G646" s="310" t="s">
        <v>511</v>
      </c>
      <c r="H646" s="311"/>
      <c r="I646" s="311"/>
      <c r="J646" s="166" t="s">
        <v>407</v>
      </c>
    </row>
    <row r="647" spans="1:10" ht="19.95" customHeight="1" x14ac:dyDescent="0.25">
      <c r="A647" s="167"/>
      <c r="B647" s="240"/>
      <c r="C647" s="167"/>
      <c r="D647" s="167"/>
      <c r="E647" s="167"/>
      <c r="F647" s="167"/>
      <c r="G647" s="167" t="s">
        <v>512</v>
      </c>
      <c r="H647" s="167" t="s">
        <v>513</v>
      </c>
      <c r="I647" s="167" t="s">
        <v>514</v>
      </c>
      <c r="J647" s="167"/>
    </row>
    <row r="648" spans="1:10" ht="49.95" customHeight="1" x14ac:dyDescent="0.25">
      <c r="A648" s="172" t="s">
        <v>510</v>
      </c>
      <c r="B648" s="233" t="s">
        <v>398</v>
      </c>
      <c r="C648" s="172" t="s">
        <v>684</v>
      </c>
      <c r="D648" s="172" t="s">
        <v>692</v>
      </c>
      <c r="E648" s="175">
        <v>8.4999999999999995E-4</v>
      </c>
      <c r="F648" s="174" t="s">
        <v>497</v>
      </c>
      <c r="G648" s="173" t="s">
        <v>556</v>
      </c>
      <c r="H648" s="173" t="s">
        <v>557</v>
      </c>
      <c r="I648" s="173" t="s">
        <v>558</v>
      </c>
      <c r="J648" s="184">
        <v>0</v>
      </c>
    </row>
    <row r="649" spans="1:10" ht="49.95" customHeight="1" x14ac:dyDescent="0.25">
      <c r="A649" s="172" t="s">
        <v>510</v>
      </c>
      <c r="B649" s="233" t="s">
        <v>398</v>
      </c>
      <c r="C649" s="172" t="s">
        <v>688</v>
      </c>
      <c r="D649" s="172" t="s">
        <v>693</v>
      </c>
      <c r="E649" s="175">
        <v>0.95001000000000002</v>
      </c>
      <c r="F649" s="174" t="s">
        <v>497</v>
      </c>
      <c r="G649" s="173" t="s">
        <v>516</v>
      </c>
      <c r="H649" s="173" t="s">
        <v>517</v>
      </c>
      <c r="I649" s="173" t="s">
        <v>518</v>
      </c>
      <c r="J649" s="184">
        <v>0</v>
      </c>
    </row>
    <row r="650" spans="1:10" ht="49.95" customHeight="1" x14ac:dyDescent="0.25">
      <c r="A650" s="172" t="s">
        <v>510</v>
      </c>
      <c r="B650" s="233" t="s">
        <v>398</v>
      </c>
      <c r="C650" s="172" t="s">
        <v>689</v>
      </c>
      <c r="D650" s="172" t="s">
        <v>694</v>
      </c>
      <c r="E650" s="175">
        <v>0.55130999999999997</v>
      </c>
      <c r="F650" s="174" t="s">
        <v>497</v>
      </c>
      <c r="G650" s="173" t="s">
        <v>516</v>
      </c>
      <c r="H650" s="173" t="s">
        <v>517</v>
      </c>
      <c r="I650" s="173" t="s">
        <v>518</v>
      </c>
      <c r="J650" s="184">
        <v>0</v>
      </c>
    </row>
    <row r="651" spans="1:10" ht="49.95" customHeight="1" x14ac:dyDescent="0.25">
      <c r="A651" s="172" t="s">
        <v>510</v>
      </c>
      <c r="B651" s="233" t="s">
        <v>398</v>
      </c>
      <c r="C651" s="172" t="s">
        <v>690</v>
      </c>
      <c r="D651" s="172" t="s">
        <v>695</v>
      </c>
      <c r="E651" s="175">
        <v>0.55130999999999997</v>
      </c>
      <c r="F651" s="174" t="s">
        <v>497</v>
      </c>
      <c r="G651" s="173" t="s">
        <v>516</v>
      </c>
      <c r="H651" s="173" t="s">
        <v>517</v>
      </c>
      <c r="I651" s="173" t="s">
        <v>518</v>
      </c>
      <c r="J651" s="184">
        <v>0</v>
      </c>
    </row>
    <row r="652" spans="1:10" ht="49.95" customHeight="1" x14ac:dyDescent="0.25">
      <c r="A652" s="172" t="s">
        <v>510</v>
      </c>
      <c r="B652" s="233" t="s">
        <v>398</v>
      </c>
      <c r="C652" s="172" t="s">
        <v>691</v>
      </c>
      <c r="D652" s="172" t="s">
        <v>696</v>
      </c>
      <c r="E652" s="175">
        <v>0.28215000000000001</v>
      </c>
      <c r="F652" s="174" t="s">
        <v>497</v>
      </c>
      <c r="G652" s="173" t="s">
        <v>556</v>
      </c>
      <c r="H652" s="173" t="s">
        <v>557</v>
      </c>
      <c r="I652" s="173" t="s">
        <v>558</v>
      </c>
      <c r="J652" s="184">
        <v>0</v>
      </c>
    </row>
    <row r="653" spans="1:10" ht="19.95" customHeight="1" thickBot="1" x14ac:dyDescent="0.3">
      <c r="A653" s="308"/>
      <c r="B653" s="309"/>
      <c r="C653" s="308"/>
      <c r="D653" s="308"/>
      <c r="E653" s="308"/>
      <c r="F653" s="308" t="s">
        <v>519</v>
      </c>
      <c r="G653" s="308"/>
      <c r="H653" s="308"/>
      <c r="I653" s="308"/>
      <c r="J653" s="183">
        <v>0</v>
      </c>
    </row>
    <row r="654" spans="1:10" ht="1.05" customHeight="1" thickTop="1" x14ac:dyDescent="0.25">
      <c r="A654" s="181"/>
      <c r="B654" s="239"/>
      <c r="C654" s="181"/>
      <c r="D654" s="181"/>
      <c r="E654" s="181"/>
      <c r="F654" s="181"/>
      <c r="G654" s="181"/>
      <c r="H654" s="181"/>
      <c r="I654" s="181"/>
      <c r="J654" s="181"/>
    </row>
    <row r="655" spans="1:10" ht="18" customHeight="1" x14ac:dyDescent="0.25">
      <c r="A655" s="165"/>
      <c r="B655" s="236" t="s">
        <v>371</v>
      </c>
      <c r="C655" s="165" t="s">
        <v>372</v>
      </c>
      <c r="D655" s="165" t="s">
        <v>373</v>
      </c>
      <c r="E655" s="304" t="s">
        <v>374</v>
      </c>
      <c r="F655" s="304"/>
      <c r="G655" s="167" t="s">
        <v>375</v>
      </c>
      <c r="H655" s="166" t="s">
        <v>376</v>
      </c>
      <c r="I655" s="166" t="s">
        <v>377</v>
      </c>
      <c r="J655" s="166" t="s">
        <v>378</v>
      </c>
    </row>
    <row r="656" spans="1:10" ht="24" customHeight="1" x14ac:dyDescent="0.25">
      <c r="A656" s="168" t="s">
        <v>379</v>
      </c>
      <c r="B656" s="237">
        <v>88597</v>
      </c>
      <c r="C656" s="168" t="s">
        <v>380</v>
      </c>
      <c r="D656" s="168" t="s">
        <v>393</v>
      </c>
      <c r="E656" s="305" t="s">
        <v>386</v>
      </c>
      <c r="F656" s="305"/>
      <c r="G656" s="169" t="s">
        <v>387</v>
      </c>
      <c r="H656" s="170">
        <v>1</v>
      </c>
      <c r="I656" s="171">
        <v>40.51</v>
      </c>
      <c r="J656" s="171">
        <v>40.51</v>
      </c>
    </row>
    <row r="657" spans="1:10" ht="25.95" customHeight="1" x14ac:dyDescent="0.25">
      <c r="A657" s="172" t="s">
        <v>384</v>
      </c>
      <c r="B657" s="233">
        <v>95391</v>
      </c>
      <c r="C657" s="172" t="s">
        <v>380</v>
      </c>
      <c r="D657" s="172" t="s">
        <v>636</v>
      </c>
      <c r="E657" s="306" t="s">
        <v>386</v>
      </c>
      <c r="F657" s="306"/>
      <c r="G657" s="174" t="s">
        <v>387</v>
      </c>
      <c r="H657" s="175">
        <v>1</v>
      </c>
      <c r="I657" s="176">
        <v>0.22</v>
      </c>
      <c r="J657" s="176">
        <v>0.22</v>
      </c>
    </row>
    <row r="658" spans="1:10" ht="25.95" customHeight="1" x14ac:dyDescent="0.25">
      <c r="A658" s="177" t="s">
        <v>394</v>
      </c>
      <c r="B658" s="238">
        <v>37372</v>
      </c>
      <c r="C658" s="177" t="s">
        <v>380</v>
      </c>
      <c r="D658" s="177" t="s">
        <v>585</v>
      </c>
      <c r="E658" s="307" t="s">
        <v>396</v>
      </c>
      <c r="F658" s="307"/>
      <c r="G658" s="178" t="s">
        <v>387</v>
      </c>
      <c r="H658" s="179">
        <v>1</v>
      </c>
      <c r="I658" s="180">
        <v>1.08</v>
      </c>
      <c r="J658" s="180">
        <v>1.08</v>
      </c>
    </row>
    <row r="659" spans="1:10" ht="25.95" customHeight="1" x14ac:dyDescent="0.25">
      <c r="A659" s="177" t="s">
        <v>394</v>
      </c>
      <c r="B659" s="238">
        <v>37373</v>
      </c>
      <c r="C659" s="177" t="s">
        <v>380</v>
      </c>
      <c r="D659" s="177" t="s">
        <v>586</v>
      </c>
      <c r="E659" s="307" t="s">
        <v>396</v>
      </c>
      <c r="F659" s="307"/>
      <c r="G659" s="178" t="s">
        <v>387</v>
      </c>
      <c r="H659" s="179">
        <v>1</v>
      </c>
      <c r="I659" s="180">
        <v>0.03</v>
      </c>
      <c r="J659" s="180">
        <v>0.03</v>
      </c>
    </row>
    <row r="660" spans="1:10" ht="25.95" customHeight="1" x14ac:dyDescent="0.25">
      <c r="A660" s="177" t="s">
        <v>394</v>
      </c>
      <c r="B660" s="238">
        <v>43469</v>
      </c>
      <c r="C660" s="177" t="s">
        <v>380</v>
      </c>
      <c r="D660" s="177" t="s">
        <v>596</v>
      </c>
      <c r="E660" s="307" t="s">
        <v>396</v>
      </c>
      <c r="F660" s="307"/>
      <c r="G660" s="178" t="s">
        <v>387</v>
      </c>
      <c r="H660" s="179">
        <v>1</v>
      </c>
      <c r="I660" s="180">
        <v>0.06</v>
      </c>
      <c r="J660" s="180">
        <v>0.06</v>
      </c>
    </row>
    <row r="661" spans="1:10" ht="25.95" customHeight="1" x14ac:dyDescent="0.25">
      <c r="A661" s="177" t="s">
        <v>394</v>
      </c>
      <c r="B661" s="238">
        <v>43493</v>
      </c>
      <c r="C661" s="177" t="s">
        <v>380</v>
      </c>
      <c r="D661" s="177" t="s">
        <v>597</v>
      </c>
      <c r="E661" s="307" t="s">
        <v>396</v>
      </c>
      <c r="F661" s="307"/>
      <c r="G661" s="178" t="s">
        <v>387</v>
      </c>
      <c r="H661" s="179">
        <v>1</v>
      </c>
      <c r="I661" s="180">
        <v>0.56999999999999995</v>
      </c>
      <c r="J661" s="180">
        <v>0.56999999999999995</v>
      </c>
    </row>
    <row r="662" spans="1:10" ht="24" customHeight="1" thickBot="1" x14ac:dyDescent="0.3">
      <c r="A662" s="177" t="s">
        <v>394</v>
      </c>
      <c r="B662" s="238">
        <v>2355</v>
      </c>
      <c r="C662" s="177" t="s">
        <v>380</v>
      </c>
      <c r="D662" s="177" t="s">
        <v>637</v>
      </c>
      <c r="E662" s="307" t="s">
        <v>448</v>
      </c>
      <c r="F662" s="307"/>
      <c r="G662" s="178" t="s">
        <v>387</v>
      </c>
      <c r="H662" s="179">
        <v>1</v>
      </c>
      <c r="I662" s="180">
        <v>38.549999999999997</v>
      </c>
      <c r="J662" s="180">
        <v>38.549999999999997</v>
      </c>
    </row>
    <row r="663" spans="1:10" ht="1.05" customHeight="1" thickTop="1" x14ac:dyDescent="0.25">
      <c r="A663" s="181"/>
      <c r="B663" s="239"/>
      <c r="C663" s="181"/>
      <c r="D663" s="181"/>
      <c r="E663" s="181"/>
      <c r="F663" s="181"/>
      <c r="G663" s="181"/>
      <c r="H663" s="181"/>
      <c r="I663" s="181"/>
      <c r="J663" s="181"/>
    </row>
    <row r="664" spans="1:10" ht="18" customHeight="1" x14ac:dyDescent="0.25">
      <c r="A664" s="165"/>
      <c r="B664" s="236" t="s">
        <v>371</v>
      </c>
      <c r="C664" s="165" t="s">
        <v>372</v>
      </c>
      <c r="D664" s="165" t="s">
        <v>373</v>
      </c>
      <c r="E664" s="304" t="s">
        <v>374</v>
      </c>
      <c r="F664" s="304"/>
      <c r="G664" s="167" t="s">
        <v>375</v>
      </c>
      <c r="H664" s="166" t="s">
        <v>376</v>
      </c>
      <c r="I664" s="166" t="s">
        <v>377</v>
      </c>
      <c r="J664" s="166" t="s">
        <v>378</v>
      </c>
    </row>
    <row r="665" spans="1:10" ht="24" customHeight="1" x14ac:dyDescent="0.25">
      <c r="A665" s="168" t="s">
        <v>379</v>
      </c>
      <c r="B665" s="237">
        <v>90775</v>
      </c>
      <c r="C665" s="168" t="s">
        <v>380</v>
      </c>
      <c r="D665" s="168" t="s">
        <v>444</v>
      </c>
      <c r="E665" s="305" t="s">
        <v>386</v>
      </c>
      <c r="F665" s="305"/>
      <c r="G665" s="169" t="s">
        <v>387</v>
      </c>
      <c r="H665" s="170">
        <v>1</v>
      </c>
      <c r="I665" s="171">
        <v>26.63</v>
      </c>
      <c r="J665" s="171">
        <v>26.63</v>
      </c>
    </row>
    <row r="666" spans="1:10" ht="25.95" customHeight="1" x14ac:dyDescent="0.25">
      <c r="A666" s="172" t="s">
        <v>384</v>
      </c>
      <c r="B666" s="233">
        <v>95400</v>
      </c>
      <c r="C666" s="172" t="s">
        <v>380</v>
      </c>
      <c r="D666" s="172" t="s">
        <v>638</v>
      </c>
      <c r="E666" s="306" t="s">
        <v>386</v>
      </c>
      <c r="F666" s="306"/>
      <c r="G666" s="174" t="s">
        <v>387</v>
      </c>
      <c r="H666" s="175">
        <v>1</v>
      </c>
      <c r="I666" s="176">
        <v>0.14000000000000001</v>
      </c>
      <c r="J666" s="176">
        <v>0.14000000000000001</v>
      </c>
    </row>
    <row r="667" spans="1:10" ht="24" customHeight="1" x14ac:dyDescent="0.25">
      <c r="A667" s="177" t="s">
        <v>394</v>
      </c>
      <c r="B667" s="238">
        <v>2358</v>
      </c>
      <c r="C667" s="177" t="s">
        <v>380</v>
      </c>
      <c r="D667" s="177" t="s">
        <v>639</v>
      </c>
      <c r="E667" s="307" t="s">
        <v>448</v>
      </c>
      <c r="F667" s="307"/>
      <c r="G667" s="178" t="s">
        <v>387</v>
      </c>
      <c r="H667" s="179">
        <v>1</v>
      </c>
      <c r="I667" s="180">
        <v>24.75</v>
      </c>
      <c r="J667" s="180">
        <v>24.75</v>
      </c>
    </row>
    <row r="668" spans="1:10" ht="25.95" customHeight="1" x14ac:dyDescent="0.25">
      <c r="A668" s="177" t="s">
        <v>394</v>
      </c>
      <c r="B668" s="238">
        <v>37372</v>
      </c>
      <c r="C668" s="177" t="s">
        <v>380</v>
      </c>
      <c r="D668" s="177" t="s">
        <v>585</v>
      </c>
      <c r="E668" s="307" t="s">
        <v>396</v>
      </c>
      <c r="F668" s="307"/>
      <c r="G668" s="178" t="s">
        <v>387</v>
      </c>
      <c r="H668" s="179">
        <v>1</v>
      </c>
      <c r="I668" s="180">
        <v>1.08</v>
      </c>
      <c r="J668" s="180">
        <v>1.08</v>
      </c>
    </row>
    <row r="669" spans="1:10" ht="25.95" customHeight="1" x14ac:dyDescent="0.25">
      <c r="A669" s="177" t="s">
        <v>394</v>
      </c>
      <c r="B669" s="238">
        <v>37373</v>
      </c>
      <c r="C669" s="177" t="s">
        <v>380</v>
      </c>
      <c r="D669" s="177" t="s">
        <v>586</v>
      </c>
      <c r="E669" s="307" t="s">
        <v>396</v>
      </c>
      <c r="F669" s="307"/>
      <c r="G669" s="178" t="s">
        <v>387</v>
      </c>
      <c r="H669" s="179">
        <v>1</v>
      </c>
      <c r="I669" s="180">
        <v>0.03</v>
      </c>
      <c r="J669" s="180">
        <v>0.03</v>
      </c>
    </row>
    <row r="670" spans="1:10" ht="25.95" customHeight="1" x14ac:dyDescent="0.25">
      <c r="A670" s="177" t="s">
        <v>394</v>
      </c>
      <c r="B670" s="238">
        <v>43469</v>
      </c>
      <c r="C670" s="177" t="s">
        <v>380</v>
      </c>
      <c r="D670" s="177" t="s">
        <v>596</v>
      </c>
      <c r="E670" s="307" t="s">
        <v>396</v>
      </c>
      <c r="F670" s="307"/>
      <c r="G670" s="178" t="s">
        <v>387</v>
      </c>
      <c r="H670" s="179">
        <v>1</v>
      </c>
      <c r="I670" s="180">
        <v>0.06</v>
      </c>
      <c r="J670" s="180">
        <v>0.06</v>
      </c>
    </row>
    <row r="671" spans="1:10" ht="25.95" customHeight="1" thickBot="1" x14ac:dyDescent="0.3">
      <c r="A671" s="177" t="s">
        <v>394</v>
      </c>
      <c r="B671" s="238">
        <v>43493</v>
      </c>
      <c r="C671" s="177" t="s">
        <v>380</v>
      </c>
      <c r="D671" s="177" t="s">
        <v>597</v>
      </c>
      <c r="E671" s="307" t="s">
        <v>396</v>
      </c>
      <c r="F671" s="307"/>
      <c r="G671" s="178" t="s">
        <v>387</v>
      </c>
      <c r="H671" s="179">
        <v>1</v>
      </c>
      <c r="I671" s="180">
        <v>0.56999999999999995</v>
      </c>
      <c r="J671" s="180">
        <v>0.56999999999999995</v>
      </c>
    </row>
    <row r="672" spans="1:10" ht="1.05" customHeight="1" thickTop="1" x14ac:dyDescent="0.25">
      <c r="A672" s="181"/>
      <c r="B672" s="239"/>
      <c r="C672" s="181"/>
      <c r="D672" s="181"/>
      <c r="E672" s="181"/>
      <c r="F672" s="181"/>
      <c r="G672" s="181"/>
      <c r="H672" s="181"/>
      <c r="I672" s="181"/>
      <c r="J672" s="181"/>
    </row>
    <row r="673" spans="1:10" ht="18" customHeight="1" x14ac:dyDescent="0.25">
      <c r="A673" s="165"/>
      <c r="B673" s="236" t="s">
        <v>371</v>
      </c>
      <c r="C673" s="165" t="s">
        <v>372</v>
      </c>
      <c r="D673" s="165" t="s">
        <v>373</v>
      </c>
      <c r="E673" s="304" t="s">
        <v>374</v>
      </c>
      <c r="F673" s="304"/>
      <c r="G673" s="167" t="s">
        <v>375</v>
      </c>
      <c r="H673" s="166" t="s">
        <v>376</v>
      </c>
      <c r="I673" s="166" t="s">
        <v>377</v>
      </c>
      <c r="J673" s="166" t="s">
        <v>378</v>
      </c>
    </row>
    <row r="674" spans="1:10" ht="25.95" customHeight="1" x14ac:dyDescent="0.25">
      <c r="A674" s="168" t="s">
        <v>379</v>
      </c>
      <c r="B674" s="237">
        <v>88267</v>
      </c>
      <c r="C674" s="168" t="s">
        <v>380</v>
      </c>
      <c r="D674" s="168" t="s">
        <v>572</v>
      </c>
      <c r="E674" s="305" t="s">
        <v>386</v>
      </c>
      <c r="F674" s="305"/>
      <c r="G674" s="169" t="s">
        <v>387</v>
      </c>
      <c r="H674" s="170">
        <v>1</v>
      </c>
      <c r="I674" s="171">
        <v>24.12</v>
      </c>
      <c r="J674" s="171">
        <v>24.12</v>
      </c>
    </row>
    <row r="675" spans="1:10" ht="25.95" customHeight="1" x14ac:dyDescent="0.25">
      <c r="A675" s="172" t="s">
        <v>384</v>
      </c>
      <c r="B675" s="233">
        <v>95335</v>
      </c>
      <c r="C675" s="172" t="s">
        <v>380</v>
      </c>
      <c r="D675" s="172" t="s">
        <v>640</v>
      </c>
      <c r="E675" s="306" t="s">
        <v>386</v>
      </c>
      <c r="F675" s="306"/>
      <c r="G675" s="174" t="s">
        <v>387</v>
      </c>
      <c r="H675" s="175">
        <v>1</v>
      </c>
      <c r="I675" s="176">
        <v>0.39</v>
      </c>
      <c r="J675" s="176">
        <v>0.39</v>
      </c>
    </row>
    <row r="676" spans="1:10" ht="24" customHeight="1" x14ac:dyDescent="0.25">
      <c r="A676" s="177" t="s">
        <v>394</v>
      </c>
      <c r="B676" s="238">
        <v>2696</v>
      </c>
      <c r="C676" s="177" t="s">
        <v>380</v>
      </c>
      <c r="D676" s="177" t="s">
        <v>641</v>
      </c>
      <c r="E676" s="307" t="s">
        <v>448</v>
      </c>
      <c r="F676" s="307"/>
      <c r="G676" s="178" t="s">
        <v>387</v>
      </c>
      <c r="H676" s="179">
        <v>1</v>
      </c>
      <c r="I676" s="180">
        <v>19.09</v>
      </c>
      <c r="J676" s="180">
        <v>19.09</v>
      </c>
    </row>
    <row r="677" spans="1:10" ht="25.95" customHeight="1" x14ac:dyDescent="0.25">
      <c r="A677" s="177" t="s">
        <v>394</v>
      </c>
      <c r="B677" s="238">
        <v>37370</v>
      </c>
      <c r="C677" s="177" t="s">
        <v>380</v>
      </c>
      <c r="D677" s="177" t="s">
        <v>583</v>
      </c>
      <c r="E677" s="307" t="s">
        <v>396</v>
      </c>
      <c r="F677" s="307"/>
      <c r="G677" s="178" t="s">
        <v>387</v>
      </c>
      <c r="H677" s="179">
        <v>1</v>
      </c>
      <c r="I677" s="180">
        <v>1.93</v>
      </c>
      <c r="J677" s="180">
        <v>1.93</v>
      </c>
    </row>
    <row r="678" spans="1:10" ht="25.95" customHeight="1" x14ac:dyDescent="0.25">
      <c r="A678" s="177" t="s">
        <v>394</v>
      </c>
      <c r="B678" s="238">
        <v>37371</v>
      </c>
      <c r="C678" s="177" t="s">
        <v>380</v>
      </c>
      <c r="D678" s="177" t="s">
        <v>584</v>
      </c>
      <c r="E678" s="307" t="s">
        <v>396</v>
      </c>
      <c r="F678" s="307"/>
      <c r="G678" s="178" t="s">
        <v>387</v>
      </c>
      <c r="H678" s="179">
        <v>1</v>
      </c>
      <c r="I678" s="180">
        <v>0.49</v>
      </c>
      <c r="J678" s="180">
        <v>0.49</v>
      </c>
    </row>
    <row r="679" spans="1:10" ht="25.95" customHeight="1" x14ac:dyDescent="0.25">
      <c r="A679" s="177" t="s">
        <v>394</v>
      </c>
      <c r="B679" s="238">
        <v>37372</v>
      </c>
      <c r="C679" s="177" t="s">
        <v>380</v>
      </c>
      <c r="D679" s="177" t="s">
        <v>585</v>
      </c>
      <c r="E679" s="307" t="s">
        <v>396</v>
      </c>
      <c r="F679" s="307"/>
      <c r="G679" s="178" t="s">
        <v>387</v>
      </c>
      <c r="H679" s="179">
        <v>1</v>
      </c>
      <c r="I679" s="180">
        <v>1.08</v>
      </c>
      <c r="J679" s="180">
        <v>1.08</v>
      </c>
    </row>
    <row r="680" spans="1:10" ht="25.95" customHeight="1" x14ac:dyDescent="0.25">
      <c r="A680" s="177" t="s">
        <v>394</v>
      </c>
      <c r="B680" s="238">
        <v>37373</v>
      </c>
      <c r="C680" s="177" t="s">
        <v>380</v>
      </c>
      <c r="D680" s="177" t="s">
        <v>586</v>
      </c>
      <c r="E680" s="307" t="s">
        <v>396</v>
      </c>
      <c r="F680" s="307"/>
      <c r="G680" s="178" t="s">
        <v>387</v>
      </c>
      <c r="H680" s="179">
        <v>1</v>
      </c>
      <c r="I680" s="180">
        <v>0.03</v>
      </c>
      <c r="J680" s="180">
        <v>0.03</v>
      </c>
    </row>
    <row r="681" spans="1:10" ht="25.95" customHeight="1" x14ac:dyDescent="0.25">
      <c r="A681" s="177" t="s">
        <v>394</v>
      </c>
      <c r="B681" s="238">
        <v>43461</v>
      </c>
      <c r="C681" s="177" t="s">
        <v>380</v>
      </c>
      <c r="D681" s="177" t="s">
        <v>697</v>
      </c>
      <c r="E681" s="307" t="s">
        <v>396</v>
      </c>
      <c r="F681" s="307"/>
      <c r="G681" s="178" t="s">
        <v>387</v>
      </c>
      <c r="H681" s="179">
        <v>1</v>
      </c>
      <c r="I681" s="180">
        <v>0.25</v>
      </c>
      <c r="J681" s="180">
        <v>0.25</v>
      </c>
    </row>
    <row r="682" spans="1:10" ht="25.95" customHeight="1" thickBot="1" x14ac:dyDescent="0.3">
      <c r="A682" s="177" t="s">
        <v>394</v>
      </c>
      <c r="B682" s="238">
        <v>43485</v>
      </c>
      <c r="C682" s="177" t="s">
        <v>380</v>
      </c>
      <c r="D682" s="177" t="s">
        <v>698</v>
      </c>
      <c r="E682" s="307" t="s">
        <v>396</v>
      </c>
      <c r="F682" s="307"/>
      <c r="G682" s="178" t="s">
        <v>387</v>
      </c>
      <c r="H682" s="179">
        <v>1</v>
      </c>
      <c r="I682" s="180">
        <v>0.86</v>
      </c>
      <c r="J682" s="180">
        <v>0.86</v>
      </c>
    </row>
    <row r="683" spans="1:10" ht="1.05" customHeight="1" thickTop="1" x14ac:dyDescent="0.25">
      <c r="A683" s="181"/>
      <c r="B683" s="239"/>
      <c r="C683" s="181"/>
      <c r="D683" s="181"/>
      <c r="E683" s="181"/>
      <c r="F683" s="181"/>
      <c r="G683" s="181"/>
      <c r="H683" s="181"/>
      <c r="I683" s="181"/>
      <c r="J683" s="181"/>
    </row>
    <row r="684" spans="1:10" ht="18" customHeight="1" x14ac:dyDescent="0.25">
      <c r="A684" s="165"/>
      <c r="B684" s="236" t="s">
        <v>371</v>
      </c>
      <c r="C684" s="165" t="s">
        <v>372</v>
      </c>
      <c r="D684" s="165" t="s">
        <v>373</v>
      </c>
      <c r="E684" s="304" t="s">
        <v>374</v>
      </c>
      <c r="F684" s="304"/>
      <c r="G684" s="167" t="s">
        <v>375</v>
      </c>
      <c r="H684" s="166" t="s">
        <v>376</v>
      </c>
      <c r="I684" s="166" t="s">
        <v>377</v>
      </c>
      <c r="J684" s="166" t="s">
        <v>378</v>
      </c>
    </row>
    <row r="685" spans="1:10" ht="25.95" customHeight="1" x14ac:dyDescent="0.25">
      <c r="A685" s="168" t="s">
        <v>379</v>
      </c>
      <c r="B685" s="237">
        <v>93565</v>
      </c>
      <c r="C685" s="168" t="s">
        <v>380</v>
      </c>
      <c r="D685" s="168" t="s">
        <v>477</v>
      </c>
      <c r="E685" s="305" t="s">
        <v>386</v>
      </c>
      <c r="F685" s="305"/>
      <c r="G685" s="169" t="s">
        <v>478</v>
      </c>
      <c r="H685" s="170">
        <v>1</v>
      </c>
      <c r="I685" s="171">
        <v>21182.19</v>
      </c>
      <c r="J685" s="171">
        <v>21182.19</v>
      </c>
    </row>
    <row r="686" spans="1:10" ht="25.95" customHeight="1" x14ac:dyDescent="0.25">
      <c r="A686" s="172" t="s">
        <v>384</v>
      </c>
      <c r="B686" s="233">
        <v>95415</v>
      </c>
      <c r="C686" s="172" t="s">
        <v>380</v>
      </c>
      <c r="D686" s="172" t="s">
        <v>642</v>
      </c>
      <c r="E686" s="306" t="s">
        <v>386</v>
      </c>
      <c r="F686" s="306"/>
      <c r="G686" s="174" t="s">
        <v>478</v>
      </c>
      <c r="H686" s="175">
        <v>1</v>
      </c>
      <c r="I686" s="176">
        <v>261.77</v>
      </c>
      <c r="J686" s="176">
        <v>261.77</v>
      </c>
    </row>
    <row r="687" spans="1:10" ht="24" customHeight="1" x14ac:dyDescent="0.25">
      <c r="A687" s="177" t="s">
        <v>394</v>
      </c>
      <c r="B687" s="238">
        <v>40811</v>
      </c>
      <c r="C687" s="177" t="s">
        <v>380</v>
      </c>
      <c r="D687" s="177" t="s">
        <v>643</v>
      </c>
      <c r="E687" s="307" t="s">
        <v>448</v>
      </c>
      <c r="F687" s="307"/>
      <c r="G687" s="178" t="s">
        <v>478</v>
      </c>
      <c r="H687" s="179">
        <v>1</v>
      </c>
      <c r="I687" s="180">
        <v>20596.11</v>
      </c>
      <c r="J687" s="180">
        <v>20596.11</v>
      </c>
    </row>
    <row r="688" spans="1:10" ht="25.95" customHeight="1" x14ac:dyDescent="0.25">
      <c r="A688" s="177" t="s">
        <v>394</v>
      </c>
      <c r="B688" s="238">
        <v>40863</v>
      </c>
      <c r="C688" s="177" t="s">
        <v>380</v>
      </c>
      <c r="D688" s="177" t="s">
        <v>699</v>
      </c>
      <c r="E688" s="307" t="s">
        <v>396</v>
      </c>
      <c r="F688" s="307"/>
      <c r="G688" s="178" t="s">
        <v>478</v>
      </c>
      <c r="H688" s="179">
        <v>1</v>
      </c>
      <c r="I688" s="180">
        <v>203.41</v>
      </c>
      <c r="J688" s="180">
        <v>203.41</v>
      </c>
    </row>
    <row r="689" spans="1:10" ht="25.95" customHeight="1" x14ac:dyDescent="0.25">
      <c r="A689" s="177" t="s">
        <v>394</v>
      </c>
      <c r="B689" s="238">
        <v>40864</v>
      </c>
      <c r="C689" s="177" t="s">
        <v>380</v>
      </c>
      <c r="D689" s="177" t="s">
        <v>700</v>
      </c>
      <c r="E689" s="307" t="s">
        <v>396</v>
      </c>
      <c r="F689" s="307"/>
      <c r="G689" s="178" t="s">
        <v>478</v>
      </c>
      <c r="H689" s="179">
        <v>1</v>
      </c>
      <c r="I689" s="180">
        <v>5.9</v>
      </c>
      <c r="J689" s="180">
        <v>5.9</v>
      </c>
    </row>
    <row r="690" spans="1:10" ht="25.95" customHeight="1" x14ac:dyDescent="0.25">
      <c r="A690" s="177" t="s">
        <v>394</v>
      </c>
      <c r="B690" s="238">
        <v>43474</v>
      </c>
      <c r="C690" s="177" t="s">
        <v>380</v>
      </c>
      <c r="D690" s="177" t="s">
        <v>701</v>
      </c>
      <c r="E690" s="307" t="s">
        <v>396</v>
      </c>
      <c r="F690" s="307"/>
      <c r="G690" s="178" t="s">
        <v>478</v>
      </c>
      <c r="H690" s="179">
        <v>1</v>
      </c>
      <c r="I690" s="180">
        <v>1.85</v>
      </c>
      <c r="J690" s="180">
        <v>1.85</v>
      </c>
    </row>
    <row r="691" spans="1:10" ht="25.95" customHeight="1" thickBot="1" x14ac:dyDescent="0.3">
      <c r="A691" s="177" t="s">
        <v>394</v>
      </c>
      <c r="B691" s="238">
        <v>43498</v>
      </c>
      <c r="C691" s="177" t="s">
        <v>380</v>
      </c>
      <c r="D691" s="177" t="s">
        <v>702</v>
      </c>
      <c r="E691" s="307" t="s">
        <v>396</v>
      </c>
      <c r="F691" s="307"/>
      <c r="G691" s="178" t="s">
        <v>478</v>
      </c>
      <c r="H691" s="179">
        <v>1</v>
      </c>
      <c r="I691" s="180">
        <v>113.15</v>
      </c>
      <c r="J691" s="180">
        <v>113.15</v>
      </c>
    </row>
    <row r="692" spans="1:10" ht="1.05" customHeight="1" thickTop="1" x14ac:dyDescent="0.25">
      <c r="A692" s="181"/>
      <c r="B692" s="239"/>
      <c r="C692" s="181"/>
      <c r="D692" s="181"/>
      <c r="E692" s="181"/>
      <c r="F692" s="181"/>
      <c r="G692" s="181"/>
      <c r="H692" s="181"/>
      <c r="I692" s="181"/>
      <c r="J692" s="181"/>
    </row>
    <row r="693" spans="1:10" ht="18" customHeight="1" x14ac:dyDescent="0.25">
      <c r="A693" s="165"/>
      <c r="B693" s="236" t="s">
        <v>371</v>
      </c>
      <c r="C693" s="165" t="s">
        <v>372</v>
      </c>
      <c r="D693" s="165" t="s">
        <v>373</v>
      </c>
      <c r="E693" s="304" t="s">
        <v>374</v>
      </c>
      <c r="F693" s="304"/>
      <c r="G693" s="167" t="s">
        <v>375</v>
      </c>
      <c r="H693" s="166" t="s">
        <v>376</v>
      </c>
      <c r="I693" s="166" t="s">
        <v>377</v>
      </c>
      <c r="J693" s="166" t="s">
        <v>378</v>
      </c>
    </row>
    <row r="694" spans="1:10" ht="39" customHeight="1" x14ac:dyDescent="0.25">
      <c r="A694" s="168" t="s">
        <v>379</v>
      </c>
      <c r="B694" s="237">
        <v>2003842</v>
      </c>
      <c r="C694" s="168" t="s">
        <v>398</v>
      </c>
      <c r="D694" s="168" t="s">
        <v>537</v>
      </c>
      <c r="E694" s="305" t="s">
        <v>400</v>
      </c>
      <c r="F694" s="305"/>
      <c r="G694" s="169" t="s">
        <v>538</v>
      </c>
      <c r="H694" s="170">
        <v>1</v>
      </c>
      <c r="I694" s="171">
        <v>60.84</v>
      </c>
      <c r="J694" s="171">
        <v>60.84</v>
      </c>
    </row>
    <row r="695" spans="1:10" ht="19.95" customHeight="1" x14ac:dyDescent="0.25">
      <c r="A695" s="308"/>
      <c r="B695" s="309"/>
      <c r="C695" s="308"/>
      <c r="D695" s="308"/>
      <c r="E695" s="308"/>
      <c r="F695" s="308" t="s">
        <v>417</v>
      </c>
      <c r="G695" s="308"/>
      <c r="H695" s="308"/>
      <c r="I695" s="308"/>
      <c r="J695" s="183">
        <v>0</v>
      </c>
    </row>
    <row r="696" spans="1:10" ht="19.95" customHeight="1" x14ac:dyDescent="0.25">
      <c r="A696" s="308"/>
      <c r="B696" s="309"/>
      <c r="C696" s="308"/>
      <c r="D696" s="308"/>
      <c r="E696" s="308"/>
      <c r="F696" s="308" t="s">
        <v>418</v>
      </c>
      <c r="G696" s="308"/>
      <c r="H696" s="308"/>
      <c r="I696" s="308"/>
      <c r="J696" s="183">
        <v>0</v>
      </c>
    </row>
    <row r="697" spans="1:10" ht="19.95" customHeight="1" x14ac:dyDescent="0.25">
      <c r="A697" s="308"/>
      <c r="B697" s="309"/>
      <c r="C697" s="308"/>
      <c r="D697" s="308"/>
      <c r="E697" s="308"/>
      <c r="F697" s="308" t="s">
        <v>419</v>
      </c>
      <c r="G697" s="308"/>
      <c r="H697" s="308"/>
      <c r="I697" s="308"/>
      <c r="J697" s="183">
        <v>0</v>
      </c>
    </row>
    <row r="698" spans="1:10" ht="19.95" customHeight="1" x14ac:dyDescent="0.25">
      <c r="A698" s="308"/>
      <c r="B698" s="309"/>
      <c r="C698" s="308"/>
      <c r="D698" s="308"/>
      <c r="E698" s="308"/>
      <c r="F698" s="308" t="s">
        <v>420</v>
      </c>
      <c r="G698" s="308"/>
      <c r="H698" s="308"/>
      <c r="I698" s="308"/>
      <c r="J698" s="183">
        <v>1</v>
      </c>
    </row>
    <row r="699" spans="1:10" ht="19.95" customHeight="1" x14ac:dyDescent="0.25">
      <c r="A699" s="308"/>
      <c r="B699" s="309"/>
      <c r="C699" s="308"/>
      <c r="D699" s="308"/>
      <c r="E699" s="308"/>
      <c r="F699" s="308" t="s">
        <v>421</v>
      </c>
      <c r="G699" s="308"/>
      <c r="H699" s="308"/>
      <c r="I699" s="308"/>
      <c r="J699" s="183">
        <v>0</v>
      </c>
    </row>
    <row r="700" spans="1:10" ht="19.95" customHeight="1" x14ac:dyDescent="0.25">
      <c r="A700" s="165" t="s">
        <v>548</v>
      </c>
      <c r="B700" s="236" t="s">
        <v>372</v>
      </c>
      <c r="C700" s="165" t="s">
        <v>371</v>
      </c>
      <c r="D700" s="165" t="s">
        <v>396</v>
      </c>
      <c r="E700" s="166" t="s">
        <v>404</v>
      </c>
      <c r="F700" s="166" t="s">
        <v>424</v>
      </c>
      <c r="G700" s="311" t="s">
        <v>425</v>
      </c>
      <c r="H700" s="311"/>
      <c r="I700" s="311"/>
      <c r="J700" s="166" t="s">
        <v>407</v>
      </c>
    </row>
    <row r="701" spans="1:10" ht="24" customHeight="1" x14ac:dyDescent="0.25">
      <c r="A701" s="177" t="s">
        <v>394</v>
      </c>
      <c r="B701" s="238" t="s">
        <v>398</v>
      </c>
      <c r="C701" s="177" t="s">
        <v>703</v>
      </c>
      <c r="D701" s="177" t="s">
        <v>704</v>
      </c>
      <c r="E701" s="179">
        <v>1</v>
      </c>
      <c r="F701" s="178" t="s">
        <v>538</v>
      </c>
      <c r="G701" s="314">
        <v>21.992000000000001</v>
      </c>
      <c r="H701" s="314"/>
      <c r="I701" s="307"/>
      <c r="J701" s="182">
        <v>21.992000000000001</v>
      </c>
    </row>
    <row r="702" spans="1:10" ht="19.95" customHeight="1" x14ac:dyDescent="0.25">
      <c r="A702" s="308"/>
      <c r="B702" s="309"/>
      <c r="C702" s="308"/>
      <c r="D702" s="308"/>
      <c r="E702" s="308"/>
      <c r="F702" s="308" t="s">
        <v>553</v>
      </c>
      <c r="G702" s="308"/>
      <c r="H702" s="308"/>
      <c r="I702" s="308"/>
      <c r="J702" s="183">
        <v>21.992000000000001</v>
      </c>
    </row>
    <row r="703" spans="1:10" ht="19.95" customHeight="1" x14ac:dyDescent="0.25">
      <c r="A703" s="165" t="s">
        <v>422</v>
      </c>
      <c r="B703" s="236" t="s">
        <v>372</v>
      </c>
      <c r="C703" s="165" t="s">
        <v>371</v>
      </c>
      <c r="D703" s="165" t="s">
        <v>423</v>
      </c>
      <c r="E703" s="166" t="s">
        <v>404</v>
      </c>
      <c r="F703" s="166" t="s">
        <v>424</v>
      </c>
      <c r="G703" s="311" t="s">
        <v>425</v>
      </c>
      <c r="H703" s="311"/>
      <c r="I703" s="311"/>
      <c r="J703" s="166" t="s">
        <v>407</v>
      </c>
    </row>
    <row r="704" spans="1:10" ht="24" customHeight="1" x14ac:dyDescent="0.25">
      <c r="A704" s="172" t="s">
        <v>426</v>
      </c>
      <c r="B704" s="233" t="s">
        <v>380</v>
      </c>
      <c r="C704" s="172">
        <v>88316</v>
      </c>
      <c r="D704" s="172" t="s">
        <v>389</v>
      </c>
      <c r="E704" s="175">
        <v>2</v>
      </c>
      <c r="F704" s="174" t="s">
        <v>387</v>
      </c>
      <c r="G704" s="313">
        <v>19.41</v>
      </c>
      <c r="H704" s="313"/>
      <c r="I704" s="306"/>
      <c r="J704" s="184">
        <v>38.82</v>
      </c>
    </row>
    <row r="705" spans="1:10" ht="19.95" customHeight="1" x14ac:dyDescent="0.25">
      <c r="A705" s="308"/>
      <c r="B705" s="309"/>
      <c r="C705" s="308"/>
      <c r="D705" s="308"/>
      <c r="E705" s="308"/>
      <c r="F705" s="308" t="s">
        <v>427</v>
      </c>
      <c r="G705" s="308"/>
      <c r="H705" s="308"/>
      <c r="I705" s="308"/>
      <c r="J705" s="183">
        <v>38.82</v>
      </c>
    </row>
    <row r="706" spans="1:10" ht="19.95" customHeight="1" x14ac:dyDescent="0.25">
      <c r="A706" s="165" t="s">
        <v>504</v>
      </c>
      <c r="B706" s="236" t="s">
        <v>372</v>
      </c>
      <c r="C706" s="165" t="s">
        <v>394</v>
      </c>
      <c r="D706" s="165" t="s">
        <v>505</v>
      </c>
      <c r="E706" s="166" t="s">
        <v>371</v>
      </c>
      <c r="F706" s="166" t="s">
        <v>404</v>
      </c>
      <c r="G706" s="167" t="s">
        <v>424</v>
      </c>
      <c r="H706" s="311" t="s">
        <v>425</v>
      </c>
      <c r="I706" s="311"/>
      <c r="J706" s="166" t="s">
        <v>407</v>
      </c>
    </row>
    <row r="707" spans="1:10" ht="39" customHeight="1" x14ac:dyDescent="0.25">
      <c r="A707" s="172" t="s">
        <v>506</v>
      </c>
      <c r="B707" s="233" t="s">
        <v>398</v>
      </c>
      <c r="C707" s="172" t="s">
        <v>703</v>
      </c>
      <c r="D707" s="172" t="s">
        <v>554</v>
      </c>
      <c r="E707" s="173">
        <v>5914655</v>
      </c>
      <c r="F707" s="175">
        <v>1E-3</v>
      </c>
      <c r="G707" s="174" t="s">
        <v>495</v>
      </c>
      <c r="H707" s="313">
        <v>27.72</v>
      </c>
      <c r="I707" s="306"/>
      <c r="J707" s="184">
        <v>2.7699999999999999E-2</v>
      </c>
    </row>
    <row r="708" spans="1:10" ht="19.95" customHeight="1" x14ac:dyDescent="0.25">
      <c r="A708" s="308"/>
      <c r="B708" s="309"/>
      <c r="C708" s="308"/>
      <c r="D708" s="308"/>
      <c r="E708" s="308"/>
      <c r="F708" s="308" t="s">
        <v>508</v>
      </c>
      <c r="G708" s="308"/>
      <c r="H708" s="308"/>
      <c r="I708" s="308"/>
      <c r="J708" s="183">
        <v>2.7699999999999999E-2</v>
      </c>
    </row>
    <row r="709" spans="1:10" ht="19.95" customHeight="1" x14ac:dyDescent="0.25">
      <c r="A709" s="165" t="s">
        <v>509</v>
      </c>
      <c r="B709" s="236" t="s">
        <v>372</v>
      </c>
      <c r="C709" s="165" t="s">
        <v>394</v>
      </c>
      <c r="D709" s="165" t="s">
        <v>510</v>
      </c>
      <c r="E709" s="166" t="s">
        <v>404</v>
      </c>
      <c r="F709" s="166" t="s">
        <v>424</v>
      </c>
      <c r="G709" s="310" t="s">
        <v>511</v>
      </c>
      <c r="H709" s="311"/>
      <c r="I709" s="311"/>
      <c r="J709" s="166" t="s">
        <v>407</v>
      </c>
    </row>
    <row r="710" spans="1:10" ht="19.95" customHeight="1" x14ac:dyDescent="0.25">
      <c r="A710" s="167"/>
      <c r="B710" s="240"/>
      <c r="C710" s="167"/>
      <c r="D710" s="167"/>
      <c r="E710" s="167"/>
      <c r="F710" s="167"/>
      <c r="G710" s="167" t="s">
        <v>512</v>
      </c>
      <c r="H710" s="167" t="s">
        <v>513</v>
      </c>
      <c r="I710" s="167" t="s">
        <v>514</v>
      </c>
      <c r="J710" s="167"/>
    </row>
    <row r="711" spans="1:10" ht="49.95" customHeight="1" x14ac:dyDescent="0.25">
      <c r="A711" s="172" t="s">
        <v>510</v>
      </c>
      <c r="B711" s="233" t="s">
        <v>398</v>
      </c>
      <c r="C711" s="172" t="s">
        <v>703</v>
      </c>
      <c r="D711" s="172" t="s">
        <v>705</v>
      </c>
      <c r="E711" s="175">
        <v>1E-3</v>
      </c>
      <c r="F711" s="174" t="s">
        <v>497</v>
      </c>
      <c r="G711" s="173" t="s">
        <v>556</v>
      </c>
      <c r="H711" s="173" t="s">
        <v>557</v>
      </c>
      <c r="I711" s="173" t="s">
        <v>558</v>
      </c>
      <c r="J711" s="184">
        <v>0</v>
      </c>
    </row>
    <row r="712" spans="1:10" ht="19.95" customHeight="1" thickBot="1" x14ac:dyDescent="0.3">
      <c r="A712" s="308"/>
      <c r="B712" s="309"/>
      <c r="C712" s="308"/>
      <c r="D712" s="308"/>
      <c r="E712" s="308"/>
      <c r="F712" s="308" t="s">
        <v>519</v>
      </c>
      <c r="G712" s="308"/>
      <c r="H712" s="308"/>
      <c r="I712" s="308"/>
      <c r="J712" s="183">
        <v>0</v>
      </c>
    </row>
    <row r="713" spans="1:10" ht="1.05" customHeight="1" thickTop="1" x14ac:dyDescent="0.25">
      <c r="A713" s="181"/>
      <c r="B713" s="239"/>
      <c r="C713" s="181"/>
      <c r="D713" s="181"/>
      <c r="E713" s="181"/>
      <c r="F713" s="181"/>
      <c r="G713" s="181"/>
      <c r="H713" s="181"/>
      <c r="I713" s="181"/>
      <c r="J713" s="181"/>
    </row>
    <row r="714" spans="1:10" ht="18" customHeight="1" x14ac:dyDescent="0.25">
      <c r="A714" s="165"/>
      <c r="B714" s="236" t="s">
        <v>371</v>
      </c>
      <c r="C714" s="165" t="s">
        <v>372</v>
      </c>
      <c r="D714" s="165" t="s">
        <v>373</v>
      </c>
      <c r="E714" s="304" t="s">
        <v>374</v>
      </c>
      <c r="F714" s="304"/>
      <c r="G714" s="167" t="s">
        <v>375</v>
      </c>
      <c r="H714" s="166" t="s">
        <v>376</v>
      </c>
      <c r="I714" s="166" t="s">
        <v>377</v>
      </c>
      <c r="J714" s="166" t="s">
        <v>378</v>
      </c>
    </row>
    <row r="715" spans="1:10" ht="25.95" customHeight="1" x14ac:dyDescent="0.25">
      <c r="A715" s="168" t="s">
        <v>379</v>
      </c>
      <c r="B715" s="237">
        <v>4016096</v>
      </c>
      <c r="C715" s="168" t="s">
        <v>398</v>
      </c>
      <c r="D715" s="168" t="s">
        <v>503</v>
      </c>
      <c r="E715" s="305" t="s">
        <v>400</v>
      </c>
      <c r="F715" s="305"/>
      <c r="G715" s="169" t="s">
        <v>401</v>
      </c>
      <c r="H715" s="170">
        <v>1</v>
      </c>
      <c r="I715" s="171">
        <v>1.0900000000000001</v>
      </c>
      <c r="J715" s="171">
        <v>1.0900000000000001</v>
      </c>
    </row>
    <row r="716" spans="1:10" ht="15" customHeight="1" x14ac:dyDescent="0.25">
      <c r="A716" s="304" t="s">
        <v>402</v>
      </c>
      <c r="B716" s="312" t="s">
        <v>371</v>
      </c>
      <c r="C716" s="304" t="s">
        <v>372</v>
      </c>
      <c r="D716" s="304" t="s">
        <v>403</v>
      </c>
      <c r="E716" s="311" t="s">
        <v>404</v>
      </c>
      <c r="F716" s="310" t="s">
        <v>405</v>
      </c>
      <c r="G716" s="311"/>
      <c r="H716" s="310" t="s">
        <v>406</v>
      </c>
      <c r="I716" s="311"/>
      <c r="J716" s="311" t="s">
        <v>407</v>
      </c>
    </row>
    <row r="717" spans="1:10" ht="15" customHeight="1" x14ac:dyDescent="0.25">
      <c r="A717" s="311"/>
      <c r="B717" s="312"/>
      <c r="C717" s="311"/>
      <c r="D717" s="311"/>
      <c r="E717" s="311"/>
      <c r="F717" s="166" t="s">
        <v>408</v>
      </c>
      <c r="G717" s="166" t="s">
        <v>409</v>
      </c>
      <c r="H717" s="166" t="s">
        <v>408</v>
      </c>
      <c r="I717" s="166" t="s">
        <v>409</v>
      </c>
      <c r="J717" s="311"/>
    </row>
    <row r="718" spans="1:10" ht="25.95" customHeight="1" x14ac:dyDescent="0.25">
      <c r="A718" s="177" t="s">
        <v>394</v>
      </c>
      <c r="B718" s="238" t="s">
        <v>706</v>
      </c>
      <c r="C718" s="177" t="s">
        <v>398</v>
      </c>
      <c r="D718" s="177" t="s">
        <v>707</v>
      </c>
      <c r="E718" s="179">
        <v>1</v>
      </c>
      <c r="F718" s="180">
        <v>1</v>
      </c>
      <c r="G718" s="180">
        <v>0</v>
      </c>
      <c r="H718" s="182">
        <v>227.25880000000001</v>
      </c>
      <c r="I718" s="182">
        <v>101.9815</v>
      </c>
      <c r="J718" s="182">
        <v>227.25880000000001</v>
      </c>
    </row>
    <row r="719" spans="1:10" ht="19.95" customHeight="1" x14ac:dyDescent="0.25">
      <c r="A719" s="308"/>
      <c r="B719" s="309"/>
      <c r="C719" s="308"/>
      <c r="D719" s="308"/>
      <c r="E719" s="308"/>
      <c r="F719" s="308" t="s">
        <v>416</v>
      </c>
      <c r="G719" s="308"/>
      <c r="H719" s="308"/>
      <c r="I719" s="308"/>
      <c r="J719" s="183">
        <v>227.25880000000001</v>
      </c>
    </row>
    <row r="720" spans="1:10" ht="19.95" customHeight="1" x14ac:dyDescent="0.25">
      <c r="A720" s="308"/>
      <c r="B720" s="309"/>
      <c r="C720" s="308"/>
      <c r="D720" s="308"/>
      <c r="E720" s="308"/>
      <c r="F720" s="308" t="s">
        <v>417</v>
      </c>
      <c r="G720" s="308"/>
      <c r="H720" s="308"/>
      <c r="I720" s="308"/>
      <c r="J720" s="183">
        <v>227.25880000000001</v>
      </c>
    </row>
    <row r="721" spans="1:10" ht="19.95" customHeight="1" x14ac:dyDescent="0.25">
      <c r="A721" s="308"/>
      <c r="B721" s="309"/>
      <c r="C721" s="308"/>
      <c r="D721" s="308"/>
      <c r="E721" s="308"/>
      <c r="F721" s="308" t="s">
        <v>418</v>
      </c>
      <c r="G721" s="308"/>
      <c r="H721" s="308"/>
      <c r="I721" s="308"/>
      <c r="J721" s="183">
        <v>1.7299999999999999E-2</v>
      </c>
    </row>
    <row r="722" spans="1:10" ht="19.95" customHeight="1" x14ac:dyDescent="0.25">
      <c r="A722" s="308"/>
      <c r="B722" s="309"/>
      <c r="C722" s="308"/>
      <c r="D722" s="308"/>
      <c r="E722" s="308"/>
      <c r="F722" s="308" t="s">
        <v>419</v>
      </c>
      <c r="G722" s="308"/>
      <c r="H722" s="308"/>
      <c r="I722" s="308"/>
      <c r="J722" s="183">
        <v>1.7100000000000001E-2</v>
      </c>
    </row>
    <row r="723" spans="1:10" ht="19.95" customHeight="1" x14ac:dyDescent="0.25">
      <c r="A723" s="308"/>
      <c r="B723" s="309"/>
      <c r="C723" s="308"/>
      <c r="D723" s="308"/>
      <c r="E723" s="308"/>
      <c r="F723" s="308" t="s">
        <v>420</v>
      </c>
      <c r="G723" s="308"/>
      <c r="H723" s="308"/>
      <c r="I723" s="308"/>
      <c r="J723" s="183">
        <v>230.19</v>
      </c>
    </row>
    <row r="724" spans="1:10" ht="19.95" customHeight="1" x14ac:dyDescent="0.25">
      <c r="A724" s="308"/>
      <c r="B724" s="309"/>
      <c r="C724" s="308"/>
      <c r="D724" s="308"/>
      <c r="E724" s="308"/>
      <c r="F724" s="308" t="s">
        <v>421</v>
      </c>
      <c r="G724" s="308"/>
      <c r="H724" s="308"/>
      <c r="I724" s="308"/>
      <c r="J724" s="183">
        <v>0.98729999999999996</v>
      </c>
    </row>
    <row r="725" spans="1:10" ht="19.95" customHeight="1" x14ac:dyDescent="0.25">
      <c r="A725" s="165" t="s">
        <v>422</v>
      </c>
      <c r="B725" s="236" t="s">
        <v>372</v>
      </c>
      <c r="C725" s="165" t="s">
        <v>371</v>
      </c>
      <c r="D725" s="165" t="s">
        <v>423</v>
      </c>
      <c r="E725" s="166" t="s">
        <v>404</v>
      </c>
      <c r="F725" s="166" t="s">
        <v>424</v>
      </c>
      <c r="G725" s="311" t="s">
        <v>425</v>
      </c>
      <c r="H725" s="311"/>
      <c r="I725" s="311"/>
      <c r="J725" s="166" t="s">
        <v>407</v>
      </c>
    </row>
    <row r="726" spans="1:10" ht="24" customHeight="1" x14ac:dyDescent="0.25">
      <c r="A726" s="172" t="s">
        <v>426</v>
      </c>
      <c r="B726" s="233" t="s">
        <v>380</v>
      </c>
      <c r="C726" s="172">
        <v>88316</v>
      </c>
      <c r="D726" s="172" t="s">
        <v>389</v>
      </c>
      <c r="E726" s="175">
        <v>4.3442000000000003E-3</v>
      </c>
      <c r="F726" s="174" t="s">
        <v>387</v>
      </c>
      <c r="G726" s="313">
        <v>19.41</v>
      </c>
      <c r="H726" s="313"/>
      <c r="I726" s="306"/>
      <c r="J726" s="184">
        <v>8.43E-2</v>
      </c>
    </row>
    <row r="727" spans="1:10" ht="19.95" customHeight="1" thickBot="1" x14ac:dyDescent="0.3">
      <c r="A727" s="308"/>
      <c r="B727" s="309"/>
      <c r="C727" s="308"/>
      <c r="D727" s="308"/>
      <c r="E727" s="308"/>
      <c r="F727" s="308" t="s">
        <v>427</v>
      </c>
      <c r="G727" s="308"/>
      <c r="H727" s="308"/>
      <c r="I727" s="308"/>
      <c r="J727" s="183">
        <v>8.43E-2</v>
      </c>
    </row>
    <row r="728" spans="1:10" ht="1.05" customHeight="1" thickTop="1" x14ac:dyDescent="0.25">
      <c r="A728" s="181"/>
      <c r="B728" s="239"/>
      <c r="C728" s="181"/>
      <c r="D728" s="181"/>
      <c r="E728" s="181"/>
      <c r="F728" s="181"/>
      <c r="G728" s="181"/>
      <c r="H728" s="181"/>
      <c r="I728" s="181"/>
      <c r="J728" s="181"/>
    </row>
    <row r="729" spans="1:10" ht="18" customHeight="1" x14ac:dyDescent="0.25">
      <c r="A729" s="165"/>
      <c r="B729" s="236" t="s">
        <v>371</v>
      </c>
      <c r="C729" s="165" t="s">
        <v>372</v>
      </c>
      <c r="D729" s="165" t="s">
        <v>373</v>
      </c>
      <c r="E729" s="304" t="s">
        <v>374</v>
      </c>
      <c r="F729" s="304"/>
      <c r="G729" s="167" t="s">
        <v>375</v>
      </c>
      <c r="H729" s="166" t="s">
        <v>376</v>
      </c>
      <c r="I729" s="166" t="s">
        <v>377</v>
      </c>
      <c r="J729" s="166" t="s">
        <v>378</v>
      </c>
    </row>
    <row r="730" spans="1:10" ht="25.95" customHeight="1" x14ac:dyDescent="0.25">
      <c r="A730" s="168" t="s">
        <v>379</v>
      </c>
      <c r="B730" s="237">
        <v>4805750</v>
      </c>
      <c r="C730" s="168" t="s">
        <v>398</v>
      </c>
      <c r="D730" s="168" t="s">
        <v>539</v>
      </c>
      <c r="E730" s="305" t="s">
        <v>400</v>
      </c>
      <c r="F730" s="305"/>
      <c r="G730" s="169" t="s">
        <v>401</v>
      </c>
      <c r="H730" s="170">
        <v>1</v>
      </c>
      <c r="I730" s="171">
        <v>38.82</v>
      </c>
      <c r="J730" s="171">
        <v>38.82</v>
      </c>
    </row>
    <row r="731" spans="1:10" ht="19.95" customHeight="1" x14ac:dyDescent="0.25">
      <c r="A731" s="308"/>
      <c r="B731" s="309"/>
      <c r="C731" s="308"/>
      <c r="D731" s="308"/>
      <c r="E731" s="308"/>
      <c r="F731" s="308" t="s">
        <v>417</v>
      </c>
      <c r="G731" s="308"/>
      <c r="H731" s="308"/>
      <c r="I731" s="308"/>
      <c r="J731" s="183">
        <v>0</v>
      </c>
    </row>
    <row r="732" spans="1:10" ht="19.95" customHeight="1" x14ac:dyDescent="0.25">
      <c r="A732" s="308"/>
      <c r="B732" s="309"/>
      <c r="C732" s="308"/>
      <c r="D732" s="308"/>
      <c r="E732" s="308"/>
      <c r="F732" s="308" t="s">
        <v>418</v>
      </c>
      <c r="G732" s="308"/>
      <c r="H732" s="308"/>
      <c r="I732" s="308"/>
      <c r="J732" s="183">
        <v>1.7299999999999999E-2</v>
      </c>
    </row>
    <row r="733" spans="1:10" ht="19.95" customHeight="1" x14ac:dyDescent="0.25">
      <c r="A733" s="308"/>
      <c r="B733" s="309"/>
      <c r="C733" s="308"/>
      <c r="D733" s="308"/>
      <c r="E733" s="308"/>
      <c r="F733" s="308" t="s">
        <v>419</v>
      </c>
      <c r="G733" s="308"/>
      <c r="H733" s="308"/>
      <c r="I733" s="308"/>
      <c r="J733" s="183">
        <v>0</v>
      </c>
    </row>
    <row r="734" spans="1:10" ht="19.95" customHeight="1" x14ac:dyDescent="0.25">
      <c r="A734" s="308"/>
      <c r="B734" s="309"/>
      <c r="C734" s="308"/>
      <c r="D734" s="308"/>
      <c r="E734" s="308"/>
      <c r="F734" s="308" t="s">
        <v>420</v>
      </c>
      <c r="G734" s="308"/>
      <c r="H734" s="308"/>
      <c r="I734" s="308"/>
      <c r="J734" s="183">
        <v>0.5</v>
      </c>
    </row>
    <row r="735" spans="1:10" ht="19.95" customHeight="1" x14ac:dyDescent="0.25">
      <c r="A735" s="308"/>
      <c r="B735" s="309"/>
      <c r="C735" s="308"/>
      <c r="D735" s="308"/>
      <c r="E735" s="308"/>
      <c r="F735" s="308" t="s">
        <v>421</v>
      </c>
      <c r="G735" s="308"/>
      <c r="H735" s="308"/>
      <c r="I735" s="308"/>
      <c r="J735" s="183">
        <v>0</v>
      </c>
    </row>
    <row r="736" spans="1:10" ht="19.95" customHeight="1" x14ac:dyDescent="0.25">
      <c r="A736" s="165" t="s">
        <v>422</v>
      </c>
      <c r="B736" s="236" t="s">
        <v>372</v>
      </c>
      <c r="C736" s="165" t="s">
        <v>371</v>
      </c>
      <c r="D736" s="165" t="s">
        <v>423</v>
      </c>
      <c r="E736" s="166" t="s">
        <v>404</v>
      </c>
      <c r="F736" s="166" t="s">
        <v>424</v>
      </c>
      <c r="G736" s="311" t="s">
        <v>425</v>
      </c>
      <c r="H736" s="311"/>
      <c r="I736" s="311"/>
      <c r="J736" s="166" t="s">
        <v>407</v>
      </c>
    </row>
    <row r="737" spans="1:10" ht="24" customHeight="1" x14ac:dyDescent="0.25">
      <c r="A737" s="172" t="s">
        <v>426</v>
      </c>
      <c r="B737" s="233" t="s">
        <v>380</v>
      </c>
      <c r="C737" s="172">
        <v>88316</v>
      </c>
      <c r="D737" s="172" t="s">
        <v>389</v>
      </c>
      <c r="E737" s="175">
        <v>2</v>
      </c>
      <c r="F737" s="174" t="s">
        <v>387</v>
      </c>
      <c r="G737" s="313">
        <v>19.41</v>
      </c>
      <c r="H737" s="313"/>
      <c r="I737" s="306"/>
      <c r="J737" s="184">
        <v>38.82</v>
      </c>
    </row>
    <row r="738" spans="1:10" ht="19.95" customHeight="1" thickBot="1" x14ac:dyDescent="0.3">
      <c r="A738" s="308"/>
      <c r="B738" s="309"/>
      <c r="C738" s="308"/>
      <c r="D738" s="308"/>
      <c r="E738" s="308"/>
      <c r="F738" s="308" t="s">
        <v>427</v>
      </c>
      <c r="G738" s="308"/>
      <c r="H738" s="308"/>
      <c r="I738" s="308"/>
      <c r="J738" s="183">
        <v>38.82</v>
      </c>
    </row>
    <row r="739" spans="1:10" ht="1.05" customHeight="1" thickTop="1" x14ac:dyDescent="0.25">
      <c r="A739" s="181"/>
      <c r="B739" s="239"/>
      <c r="C739" s="181"/>
      <c r="D739" s="181"/>
      <c r="E739" s="181"/>
      <c r="F739" s="181"/>
      <c r="G739" s="181"/>
      <c r="H739" s="181"/>
      <c r="I739" s="181"/>
      <c r="J739" s="181"/>
    </row>
    <row r="740" spans="1:10" ht="18" customHeight="1" x14ac:dyDescent="0.25">
      <c r="A740" s="165"/>
      <c r="B740" s="236" t="s">
        <v>371</v>
      </c>
      <c r="C740" s="165" t="s">
        <v>372</v>
      </c>
      <c r="D740" s="165" t="s">
        <v>373</v>
      </c>
      <c r="E740" s="304" t="s">
        <v>374</v>
      </c>
      <c r="F740" s="304"/>
      <c r="G740" s="167" t="s">
        <v>375</v>
      </c>
      <c r="H740" s="166" t="s">
        <v>376</v>
      </c>
      <c r="I740" s="166" t="s">
        <v>377</v>
      </c>
      <c r="J740" s="166" t="s">
        <v>378</v>
      </c>
    </row>
    <row r="741" spans="1:10" ht="39" customHeight="1" x14ac:dyDescent="0.25">
      <c r="A741" s="168" t="s">
        <v>379</v>
      </c>
      <c r="B741" s="237">
        <v>3103302</v>
      </c>
      <c r="C741" s="168" t="s">
        <v>398</v>
      </c>
      <c r="D741" s="168" t="s">
        <v>540</v>
      </c>
      <c r="E741" s="305" t="s">
        <v>400</v>
      </c>
      <c r="F741" s="305"/>
      <c r="G741" s="169" t="s">
        <v>383</v>
      </c>
      <c r="H741" s="170">
        <v>1</v>
      </c>
      <c r="I741" s="171">
        <f>J741</f>
        <v>57.781477711802765</v>
      </c>
      <c r="J741" s="171">
        <f>J757+J751+J761+J767+J774</f>
        <v>57.781477711802765</v>
      </c>
    </row>
    <row r="742" spans="1:10" ht="15" customHeight="1" x14ac:dyDescent="0.25">
      <c r="A742" s="304" t="s">
        <v>402</v>
      </c>
      <c r="B742" s="312" t="s">
        <v>371</v>
      </c>
      <c r="C742" s="304" t="s">
        <v>372</v>
      </c>
      <c r="D742" s="304" t="s">
        <v>403</v>
      </c>
      <c r="E742" s="311" t="s">
        <v>404</v>
      </c>
      <c r="F742" s="310" t="s">
        <v>405</v>
      </c>
      <c r="G742" s="311"/>
      <c r="H742" s="310" t="s">
        <v>406</v>
      </c>
      <c r="I742" s="311"/>
      <c r="J742" s="311" t="s">
        <v>407</v>
      </c>
    </row>
    <row r="743" spans="1:10" ht="15" customHeight="1" x14ac:dyDescent="0.25">
      <c r="A743" s="311"/>
      <c r="B743" s="312"/>
      <c r="C743" s="311"/>
      <c r="D743" s="311"/>
      <c r="E743" s="311"/>
      <c r="F743" s="166" t="s">
        <v>408</v>
      </c>
      <c r="G743" s="166" t="s">
        <v>409</v>
      </c>
      <c r="H743" s="166" t="s">
        <v>408</v>
      </c>
      <c r="I743" s="166" t="s">
        <v>409</v>
      </c>
      <c r="J743" s="311"/>
    </row>
    <row r="744" spans="1:10" ht="24" customHeight="1" x14ac:dyDescent="0.25">
      <c r="A744" s="177" t="s">
        <v>394</v>
      </c>
      <c r="B744" s="238" t="s">
        <v>708</v>
      </c>
      <c r="C744" s="177" t="s">
        <v>398</v>
      </c>
      <c r="D744" s="177" t="s">
        <v>709</v>
      </c>
      <c r="E744" s="179">
        <v>9.3719999999999998E-2</v>
      </c>
      <c r="F744" s="180">
        <v>1</v>
      </c>
      <c r="G744" s="180">
        <v>0</v>
      </c>
      <c r="H744" s="182">
        <v>15.0632</v>
      </c>
      <c r="I744" s="182">
        <v>4.1235999999999997</v>
      </c>
      <c r="J744" s="182">
        <v>1.4117</v>
      </c>
    </row>
    <row r="745" spans="1:10" ht="24" customHeight="1" x14ac:dyDescent="0.25">
      <c r="A745" s="177" t="s">
        <v>394</v>
      </c>
      <c r="B745" s="238" t="s">
        <v>710</v>
      </c>
      <c r="C745" s="177" t="s">
        <v>398</v>
      </c>
      <c r="D745" s="177" t="s">
        <v>711</v>
      </c>
      <c r="E745" s="179">
        <v>9.3719999999999998E-2</v>
      </c>
      <c r="F745" s="180">
        <v>1</v>
      </c>
      <c r="G745" s="180">
        <v>0</v>
      </c>
      <c r="H745" s="182">
        <v>20.662800000000001</v>
      </c>
      <c r="I745" s="182">
        <v>20.374600000000001</v>
      </c>
      <c r="J745" s="182">
        <v>1.9365000000000001</v>
      </c>
    </row>
    <row r="746" spans="1:10" ht="19.95" customHeight="1" x14ac:dyDescent="0.25">
      <c r="A746" s="308"/>
      <c r="B746" s="309"/>
      <c r="C746" s="308"/>
      <c r="D746" s="308"/>
      <c r="E746" s="308"/>
      <c r="F746" s="308" t="s">
        <v>416</v>
      </c>
      <c r="G746" s="308"/>
      <c r="H746" s="308"/>
      <c r="I746" s="308"/>
      <c r="J746" s="183">
        <v>3.3481999999999998</v>
      </c>
    </row>
    <row r="747" spans="1:10" ht="19.95" customHeight="1" x14ac:dyDescent="0.25">
      <c r="A747" s="308"/>
      <c r="B747" s="309"/>
      <c r="C747" s="308"/>
      <c r="D747" s="308"/>
      <c r="E747" s="308"/>
      <c r="F747" s="308" t="s">
        <v>417</v>
      </c>
      <c r="G747" s="308"/>
      <c r="H747" s="308"/>
      <c r="I747" s="308"/>
      <c r="J747" s="183">
        <v>3.3481999999999998</v>
      </c>
    </row>
    <row r="748" spans="1:10" ht="19.95" customHeight="1" x14ac:dyDescent="0.25">
      <c r="A748" s="308"/>
      <c r="B748" s="309"/>
      <c r="C748" s="308"/>
      <c r="D748" s="308"/>
      <c r="E748" s="308"/>
      <c r="F748" s="308" t="s">
        <v>418</v>
      </c>
      <c r="G748" s="308"/>
      <c r="H748" s="308"/>
      <c r="I748" s="308"/>
      <c r="J748" s="183">
        <v>0</v>
      </c>
    </row>
    <row r="749" spans="1:10" ht="19.95" customHeight="1" x14ac:dyDescent="0.25">
      <c r="A749" s="308"/>
      <c r="B749" s="309"/>
      <c r="C749" s="308"/>
      <c r="D749" s="308"/>
      <c r="E749" s="308"/>
      <c r="F749" s="308" t="s">
        <v>419</v>
      </c>
      <c r="G749" s="308"/>
      <c r="H749" s="308"/>
      <c r="I749" s="308"/>
      <c r="J749" s="183">
        <v>0</v>
      </c>
    </row>
    <row r="750" spans="1:10" ht="19.95" customHeight="1" x14ac:dyDescent="0.25">
      <c r="A750" s="308"/>
      <c r="B750" s="309"/>
      <c r="C750" s="308"/>
      <c r="D750" s="308"/>
      <c r="E750" s="308"/>
      <c r="F750" s="308" t="s">
        <v>420</v>
      </c>
      <c r="G750" s="308"/>
      <c r="H750" s="308"/>
      <c r="I750" s="308"/>
      <c r="J750" s="183">
        <v>1</v>
      </c>
    </row>
    <row r="751" spans="1:10" ht="19.95" customHeight="1" x14ac:dyDescent="0.25">
      <c r="A751" s="308"/>
      <c r="B751" s="309"/>
      <c r="C751" s="308"/>
      <c r="D751" s="308"/>
      <c r="E751" s="308"/>
      <c r="F751" s="308" t="s">
        <v>421</v>
      </c>
      <c r="G751" s="308"/>
      <c r="H751" s="308"/>
      <c r="I751" s="308"/>
      <c r="J751" s="183">
        <v>3.3481999999999998</v>
      </c>
    </row>
    <row r="752" spans="1:10" ht="19.95" customHeight="1" x14ac:dyDescent="0.25">
      <c r="A752" s="165" t="s">
        <v>548</v>
      </c>
      <c r="B752" s="236" t="s">
        <v>372</v>
      </c>
      <c r="C752" s="165" t="s">
        <v>371</v>
      </c>
      <c r="D752" s="165" t="s">
        <v>396</v>
      </c>
      <c r="E752" s="166" t="s">
        <v>404</v>
      </c>
      <c r="F752" s="166" t="s">
        <v>424</v>
      </c>
      <c r="G752" s="311" t="s">
        <v>425</v>
      </c>
      <c r="H752" s="311"/>
      <c r="I752" s="311"/>
      <c r="J752" s="166" t="s">
        <v>407</v>
      </c>
    </row>
    <row r="753" spans="1:10" ht="24" customHeight="1" x14ac:dyDescent="0.25">
      <c r="A753" s="177" t="s">
        <v>394</v>
      </c>
      <c r="B753" s="238" t="s">
        <v>398</v>
      </c>
      <c r="C753" s="177" t="s">
        <v>712</v>
      </c>
      <c r="D753" s="177" t="s">
        <v>713</v>
      </c>
      <c r="E753" s="179">
        <v>1.8519999999999998E-2</v>
      </c>
      <c r="F753" s="178" t="s">
        <v>714</v>
      </c>
      <c r="G753" s="314">
        <v>4</v>
      </c>
      <c r="H753" s="314"/>
      <c r="I753" s="307"/>
      <c r="J753" s="184">
        <f t="shared" ref="J753:J756" si="7">G753*E753</f>
        <v>7.4079999999999993E-2</v>
      </c>
    </row>
    <row r="754" spans="1:10" ht="24" customHeight="1" x14ac:dyDescent="0.25">
      <c r="A754" s="177" t="s">
        <v>394</v>
      </c>
      <c r="B754" s="238" t="s">
        <v>398</v>
      </c>
      <c r="C754" s="177" t="s">
        <v>715</v>
      </c>
      <c r="D754" s="177" t="s">
        <v>716</v>
      </c>
      <c r="E754" s="179">
        <v>2.3650000000000001E-2</v>
      </c>
      <c r="F754" s="178" t="s">
        <v>538</v>
      </c>
      <c r="G754" s="314">
        <v>6</v>
      </c>
      <c r="H754" s="314"/>
      <c r="I754" s="307"/>
      <c r="J754" s="184">
        <f t="shared" si="7"/>
        <v>0.1419</v>
      </c>
    </row>
    <row r="755" spans="1:10" ht="24" customHeight="1" x14ac:dyDescent="0.25">
      <c r="A755" s="177" t="s">
        <v>394</v>
      </c>
      <c r="B755" s="238" t="s">
        <v>398</v>
      </c>
      <c r="C755" s="177" t="s">
        <v>717</v>
      </c>
      <c r="D755" s="177" t="s">
        <v>718</v>
      </c>
      <c r="E755" s="179">
        <v>1.21489</v>
      </c>
      <c r="F755" s="178" t="s">
        <v>535</v>
      </c>
      <c r="G755" s="314">
        <v>2.5</v>
      </c>
      <c r="H755" s="314"/>
      <c r="I755" s="307"/>
      <c r="J755" s="184">
        <f t="shared" si="7"/>
        <v>3.0372250000000003</v>
      </c>
    </row>
    <row r="756" spans="1:10" ht="24" customHeight="1" x14ac:dyDescent="0.25">
      <c r="A756" s="177" t="s">
        <v>394</v>
      </c>
      <c r="B756" s="238" t="s">
        <v>398</v>
      </c>
      <c r="C756" s="177" t="s">
        <v>719</v>
      </c>
      <c r="D756" s="177" t="s">
        <v>720</v>
      </c>
      <c r="E756" s="179">
        <v>0.40429999999999999</v>
      </c>
      <c r="F756" s="178" t="s">
        <v>383</v>
      </c>
      <c r="G756" s="407">
        <v>71.393452168693457</v>
      </c>
      <c r="H756" s="407"/>
      <c r="I756" s="408"/>
      <c r="J756" s="184">
        <f t="shared" si="7"/>
        <v>28.864372711802766</v>
      </c>
    </row>
    <row r="757" spans="1:10" ht="19.95" customHeight="1" x14ac:dyDescent="0.25">
      <c r="A757" s="308"/>
      <c r="B757" s="309"/>
      <c r="C757" s="308"/>
      <c r="D757" s="308"/>
      <c r="E757" s="308"/>
      <c r="F757" s="308" t="s">
        <v>553</v>
      </c>
      <c r="G757" s="308"/>
      <c r="H757" s="308"/>
      <c r="I757" s="308"/>
      <c r="J757" s="183">
        <f>SUM(J753:J756)</f>
        <v>32.117577711802767</v>
      </c>
    </row>
    <row r="758" spans="1:10" ht="19.95" customHeight="1" x14ac:dyDescent="0.25">
      <c r="A758" s="165" t="s">
        <v>422</v>
      </c>
      <c r="B758" s="236" t="s">
        <v>372</v>
      </c>
      <c r="C758" s="165" t="s">
        <v>371</v>
      </c>
      <c r="D758" s="165" t="s">
        <v>423</v>
      </c>
      <c r="E758" s="166" t="s">
        <v>404</v>
      </c>
      <c r="F758" s="166" t="s">
        <v>424</v>
      </c>
      <c r="G758" s="311" t="s">
        <v>425</v>
      </c>
      <c r="H758" s="311"/>
      <c r="I758" s="311"/>
      <c r="J758" s="166" t="s">
        <v>407</v>
      </c>
    </row>
    <row r="759" spans="1:10" ht="25.95" customHeight="1" x14ac:dyDescent="0.25">
      <c r="A759" s="172" t="s">
        <v>426</v>
      </c>
      <c r="B759" s="233" t="s">
        <v>380</v>
      </c>
      <c r="C759" s="172">
        <v>88241</v>
      </c>
      <c r="D759" s="172" t="s">
        <v>580</v>
      </c>
      <c r="E759" s="175">
        <v>0.5</v>
      </c>
      <c r="F759" s="174" t="s">
        <v>387</v>
      </c>
      <c r="G759" s="313">
        <v>20.350000000000001</v>
      </c>
      <c r="H759" s="313"/>
      <c r="I759" s="306"/>
      <c r="J759" s="184">
        <f>G759*E759</f>
        <v>10.175000000000001</v>
      </c>
    </row>
    <row r="760" spans="1:10" ht="25.95" customHeight="1" x14ac:dyDescent="0.25">
      <c r="A760" s="172" t="s">
        <v>426</v>
      </c>
      <c r="B760" s="233" t="s">
        <v>380</v>
      </c>
      <c r="C760" s="172">
        <v>88261</v>
      </c>
      <c r="D760" s="172" t="s">
        <v>620</v>
      </c>
      <c r="E760" s="175">
        <v>0.5</v>
      </c>
      <c r="F760" s="174" t="s">
        <v>387</v>
      </c>
      <c r="G760" s="313">
        <v>23.55</v>
      </c>
      <c r="H760" s="313"/>
      <c r="I760" s="306"/>
      <c r="J760" s="184">
        <f>G760*E760</f>
        <v>11.775</v>
      </c>
    </row>
    <row r="761" spans="1:10" ht="19.95" customHeight="1" x14ac:dyDescent="0.25">
      <c r="A761" s="308"/>
      <c r="B761" s="309"/>
      <c r="C761" s="308"/>
      <c r="D761" s="308"/>
      <c r="E761" s="308"/>
      <c r="F761" s="308" t="s">
        <v>427</v>
      </c>
      <c r="G761" s="308"/>
      <c r="H761" s="308"/>
      <c r="I761" s="308"/>
      <c r="J761" s="183">
        <f>SUM(J759:J760)</f>
        <v>21.950000000000003</v>
      </c>
    </row>
    <row r="762" spans="1:10" ht="19.95" customHeight="1" x14ac:dyDescent="0.25">
      <c r="A762" s="165" t="s">
        <v>504</v>
      </c>
      <c r="B762" s="236" t="s">
        <v>372</v>
      </c>
      <c r="C762" s="165" t="s">
        <v>394</v>
      </c>
      <c r="D762" s="165" t="s">
        <v>505</v>
      </c>
      <c r="E762" s="166" t="s">
        <v>371</v>
      </c>
      <c r="F762" s="166" t="s">
        <v>404</v>
      </c>
      <c r="G762" s="167" t="s">
        <v>424</v>
      </c>
      <c r="H762" s="311" t="s">
        <v>425</v>
      </c>
      <c r="I762" s="311"/>
      <c r="J762" s="166" t="s">
        <v>407</v>
      </c>
    </row>
    <row r="763" spans="1:10" ht="39" customHeight="1" x14ac:dyDescent="0.25">
      <c r="A763" s="172" t="s">
        <v>506</v>
      </c>
      <c r="B763" s="233" t="s">
        <v>398</v>
      </c>
      <c r="C763" s="172" t="s">
        <v>712</v>
      </c>
      <c r="D763" s="172" t="s">
        <v>554</v>
      </c>
      <c r="E763" s="173">
        <v>5914655</v>
      </c>
      <c r="F763" s="175">
        <v>2.0000000000000002E-5</v>
      </c>
      <c r="G763" s="174" t="s">
        <v>495</v>
      </c>
      <c r="H763" s="313">
        <v>27.72</v>
      </c>
      <c r="I763" s="306"/>
      <c r="J763" s="184">
        <v>5.9999999999999995E-4</v>
      </c>
    </row>
    <row r="764" spans="1:10" ht="39" customHeight="1" x14ac:dyDescent="0.25">
      <c r="A764" s="172" t="s">
        <v>506</v>
      </c>
      <c r="B764" s="233" t="s">
        <v>398</v>
      </c>
      <c r="C764" s="172" t="s">
        <v>715</v>
      </c>
      <c r="D764" s="172" t="s">
        <v>554</v>
      </c>
      <c r="E764" s="173">
        <v>5914655</v>
      </c>
      <c r="F764" s="175">
        <v>2.0000000000000002E-5</v>
      </c>
      <c r="G764" s="174" t="s">
        <v>495</v>
      </c>
      <c r="H764" s="313">
        <v>27.72</v>
      </c>
      <c r="I764" s="306"/>
      <c r="J764" s="184">
        <v>5.9999999999999995E-4</v>
      </c>
    </row>
    <row r="765" spans="1:10" ht="39" customHeight="1" x14ac:dyDescent="0.25">
      <c r="A765" s="172" t="s">
        <v>506</v>
      </c>
      <c r="B765" s="233" t="s">
        <v>398</v>
      </c>
      <c r="C765" s="172" t="s">
        <v>717</v>
      </c>
      <c r="D765" s="172" t="s">
        <v>554</v>
      </c>
      <c r="E765" s="173">
        <v>5914655</v>
      </c>
      <c r="F765" s="175">
        <v>3.0400000000000002E-3</v>
      </c>
      <c r="G765" s="174" t="s">
        <v>495</v>
      </c>
      <c r="H765" s="313">
        <v>27.72</v>
      </c>
      <c r="I765" s="306"/>
      <c r="J765" s="184">
        <v>8.43E-2</v>
      </c>
    </row>
    <row r="766" spans="1:10" ht="39" customHeight="1" x14ac:dyDescent="0.25">
      <c r="A766" s="172" t="s">
        <v>506</v>
      </c>
      <c r="B766" s="233" t="s">
        <v>398</v>
      </c>
      <c r="C766" s="172" t="s">
        <v>719</v>
      </c>
      <c r="D766" s="172" t="s">
        <v>554</v>
      </c>
      <c r="E766" s="173">
        <v>5914655</v>
      </c>
      <c r="F766" s="175">
        <v>1.0109999999999999E-2</v>
      </c>
      <c r="G766" s="174" t="s">
        <v>495</v>
      </c>
      <c r="H766" s="313">
        <v>27.72</v>
      </c>
      <c r="I766" s="306"/>
      <c r="J766" s="184">
        <v>0.2802</v>
      </c>
    </row>
    <row r="767" spans="1:10" ht="19.95" customHeight="1" x14ac:dyDescent="0.25">
      <c r="A767" s="308"/>
      <c r="B767" s="309"/>
      <c r="C767" s="308"/>
      <c r="D767" s="308"/>
      <c r="E767" s="308"/>
      <c r="F767" s="308" t="s">
        <v>508</v>
      </c>
      <c r="G767" s="308"/>
      <c r="H767" s="308"/>
      <c r="I767" s="308"/>
      <c r="J767" s="183">
        <v>0.36570000000000003</v>
      </c>
    </row>
    <row r="768" spans="1:10" ht="19.95" customHeight="1" x14ac:dyDescent="0.25">
      <c r="A768" s="165" t="s">
        <v>509</v>
      </c>
      <c r="B768" s="236" t="s">
        <v>372</v>
      </c>
      <c r="C768" s="165" t="s">
        <v>394</v>
      </c>
      <c r="D768" s="165" t="s">
        <v>510</v>
      </c>
      <c r="E768" s="166" t="s">
        <v>404</v>
      </c>
      <c r="F768" s="166" t="s">
        <v>424</v>
      </c>
      <c r="G768" s="310" t="s">
        <v>511</v>
      </c>
      <c r="H768" s="311"/>
      <c r="I768" s="311"/>
      <c r="J768" s="166" t="s">
        <v>407</v>
      </c>
    </row>
    <row r="769" spans="1:10" ht="19.95" customHeight="1" x14ac:dyDescent="0.25">
      <c r="A769" s="167"/>
      <c r="B769" s="240"/>
      <c r="C769" s="167"/>
      <c r="D769" s="167"/>
      <c r="E769" s="167"/>
      <c r="F769" s="167"/>
      <c r="G769" s="167" t="s">
        <v>512</v>
      </c>
      <c r="H769" s="167" t="s">
        <v>513</v>
      </c>
      <c r="I769" s="167" t="s">
        <v>514</v>
      </c>
      <c r="J769" s="167"/>
    </row>
    <row r="770" spans="1:10" ht="49.95" customHeight="1" x14ac:dyDescent="0.25">
      <c r="A770" s="172" t="s">
        <v>510</v>
      </c>
      <c r="B770" s="233" t="s">
        <v>398</v>
      </c>
      <c r="C770" s="172" t="s">
        <v>712</v>
      </c>
      <c r="D770" s="172" t="s">
        <v>721</v>
      </c>
      <c r="E770" s="175">
        <v>2.0000000000000002E-5</v>
      </c>
      <c r="F770" s="174" t="s">
        <v>497</v>
      </c>
      <c r="G770" s="173" t="s">
        <v>556</v>
      </c>
      <c r="H770" s="173" t="s">
        <v>557</v>
      </c>
      <c r="I770" s="173" t="s">
        <v>558</v>
      </c>
      <c r="J770" s="184">
        <v>0</v>
      </c>
    </row>
    <row r="771" spans="1:10" ht="49.95" customHeight="1" x14ac:dyDescent="0.25">
      <c r="A771" s="172" t="s">
        <v>510</v>
      </c>
      <c r="B771" s="233" t="s">
        <v>398</v>
      </c>
      <c r="C771" s="172" t="s">
        <v>715</v>
      </c>
      <c r="D771" s="172" t="s">
        <v>722</v>
      </c>
      <c r="E771" s="175">
        <v>2.0000000000000002E-5</v>
      </c>
      <c r="F771" s="174" t="s">
        <v>497</v>
      </c>
      <c r="G771" s="173" t="s">
        <v>556</v>
      </c>
      <c r="H771" s="173" t="s">
        <v>557</v>
      </c>
      <c r="I771" s="173" t="s">
        <v>558</v>
      </c>
      <c r="J771" s="184">
        <v>0</v>
      </c>
    </row>
    <row r="772" spans="1:10" ht="49.95" customHeight="1" x14ac:dyDescent="0.25">
      <c r="A772" s="172" t="s">
        <v>510</v>
      </c>
      <c r="B772" s="233" t="s">
        <v>398</v>
      </c>
      <c r="C772" s="172" t="s">
        <v>717</v>
      </c>
      <c r="D772" s="172" t="s">
        <v>723</v>
      </c>
      <c r="E772" s="175">
        <v>3.0400000000000002E-3</v>
      </c>
      <c r="F772" s="174" t="s">
        <v>497</v>
      </c>
      <c r="G772" s="173" t="s">
        <v>556</v>
      </c>
      <c r="H772" s="173" t="s">
        <v>557</v>
      </c>
      <c r="I772" s="173" t="s">
        <v>558</v>
      </c>
      <c r="J772" s="184">
        <v>0</v>
      </c>
    </row>
    <row r="773" spans="1:10" ht="49.95" customHeight="1" x14ac:dyDescent="0.25">
      <c r="A773" s="172" t="s">
        <v>510</v>
      </c>
      <c r="B773" s="233" t="s">
        <v>398</v>
      </c>
      <c r="C773" s="172" t="s">
        <v>719</v>
      </c>
      <c r="D773" s="172" t="s">
        <v>724</v>
      </c>
      <c r="E773" s="175">
        <v>1.0109999999999999E-2</v>
      </c>
      <c r="F773" s="174" t="s">
        <v>497</v>
      </c>
      <c r="G773" s="173" t="s">
        <v>556</v>
      </c>
      <c r="H773" s="173" t="s">
        <v>557</v>
      </c>
      <c r="I773" s="173" t="s">
        <v>558</v>
      </c>
      <c r="J773" s="184">
        <v>0</v>
      </c>
    </row>
    <row r="774" spans="1:10" ht="19.95" customHeight="1" thickBot="1" x14ac:dyDescent="0.3">
      <c r="A774" s="308"/>
      <c r="B774" s="309"/>
      <c r="C774" s="308"/>
      <c r="D774" s="308"/>
      <c r="E774" s="308"/>
      <c r="F774" s="308" t="s">
        <v>519</v>
      </c>
      <c r="G774" s="308"/>
      <c r="H774" s="308"/>
      <c r="I774" s="308"/>
      <c r="J774" s="183">
        <v>0</v>
      </c>
    </row>
    <row r="775" spans="1:10" ht="1.05" customHeight="1" thickTop="1" x14ac:dyDescent="0.25">
      <c r="A775" s="181"/>
      <c r="B775" s="239"/>
      <c r="C775" s="181"/>
      <c r="D775" s="181"/>
      <c r="E775" s="181"/>
      <c r="F775" s="181"/>
      <c r="G775" s="181"/>
      <c r="H775" s="181"/>
      <c r="I775" s="181"/>
      <c r="J775" s="181"/>
    </row>
    <row r="776" spans="1:10" ht="18" customHeight="1" x14ac:dyDescent="0.25">
      <c r="A776" s="165"/>
      <c r="B776" s="236" t="s">
        <v>371</v>
      </c>
      <c r="C776" s="165" t="s">
        <v>372</v>
      </c>
      <c r="D776" s="165" t="s">
        <v>373</v>
      </c>
      <c r="E776" s="304" t="s">
        <v>374</v>
      </c>
      <c r="F776" s="304"/>
      <c r="G776" s="167" t="s">
        <v>375</v>
      </c>
      <c r="H776" s="166" t="s">
        <v>376</v>
      </c>
      <c r="I776" s="166" t="s">
        <v>377</v>
      </c>
      <c r="J776" s="166" t="s">
        <v>378</v>
      </c>
    </row>
    <row r="777" spans="1:10" ht="25.95" customHeight="1" x14ac:dyDescent="0.25">
      <c r="A777" s="168" t="s">
        <v>379</v>
      </c>
      <c r="B777" s="237">
        <v>88277</v>
      </c>
      <c r="C777" s="168" t="s">
        <v>380</v>
      </c>
      <c r="D777" s="168" t="s">
        <v>546</v>
      </c>
      <c r="E777" s="305" t="s">
        <v>386</v>
      </c>
      <c r="F777" s="305"/>
      <c r="G777" s="169" t="s">
        <v>387</v>
      </c>
      <c r="H777" s="170">
        <v>1</v>
      </c>
      <c r="I777" s="171">
        <v>29.87</v>
      </c>
      <c r="J777" s="171">
        <v>29.87</v>
      </c>
    </row>
    <row r="778" spans="1:10" ht="25.95" customHeight="1" x14ac:dyDescent="0.25">
      <c r="A778" s="172" t="s">
        <v>384</v>
      </c>
      <c r="B778" s="233">
        <v>95343</v>
      </c>
      <c r="C778" s="172" t="s">
        <v>380</v>
      </c>
      <c r="D778" s="172" t="s">
        <v>644</v>
      </c>
      <c r="E778" s="306" t="s">
        <v>386</v>
      </c>
      <c r="F778" s="306"/>
      <c r="G778" s="174" t="s">
        <v>387</v>
      </c>
      <c r="H778" s="175">
        <v>1</v>
      </c>
      <c r="I778" s="176">
        <v>0.42</v>
      </c>
      <c r="J778" s="176">
        <v>0.42</v>
      </c>
    </row>
    <row r="779" spans="1:10" ht="25.95" customHeight="1" x14ac:dyDescent="0.25">
      <c r="A779" s="177" t="s">
        <v>394</v>
      </c>
      <c r="B779" s="238">
        <v>2701</v>
      </c>
      <c r="C779" s="177" t="s">
        <v>380</v>
      </c>
      <c r="D779" s="177" t="s">
        <v>645</v>
      </c>
      <c r="E779" s="307" t="s">
        <v>448</v>
      </c>
      <c r="F779" s="307"/>
      <c r="G779" s="178" t="s">
        <v>387</v>
      </c>
      <c r="H779" s="179">
        <v>1</v>
      </c>
      <c r="I779" s="180">
        <v>25.22</v>
      </c>
      <c r="J779" s="180">
        <v>25.22</v>
      </c>
    </row>
    <row r="780" spans="1:10" ht="25.95" customHeight="1" x14ac:dyDescent="0.25">
      <c r="A780" s="177" t="s">
        <v>394</v>
      </c>
      <c r="B780" s="238">
        <v>37370</v>
      </c>
      <c r="C780" s="177" t="s">
        <v>380</v>
      </c>
      <c r="D780" s="177" t="s">
        <v>583</v>
      </c>
      <c r="E780" s="307" t="s">
        <v>396</v>
      </c>
      <c r="F780" s="307"/>
      <c r="G780" s="178" t="s">
        <v>387</v>
      </c>
      <c r="H780" s="179">
        <v>1</v>
      </c>
      <c r="I780" s="180">
        <v>1.93</v>
      </c>
      <c r="J780" s="180">
        <v>1.93</v>
      </c>
    </row>
    <row r="781" spans="1:10" ht="25.95" customHeight="1" x14ac:dyDescent="0.25">
      <c r="A781" s="177" t="s">
        <v>394</v>
      </c>
      <c r="B781" s="238">
        <v>37371</v>
      </c>
      <c r="C781" s="177" t="s">
        <v>380</v>
      </c>
      <c r="D781" s="177" t="s">
        <v>584</v>
      </c>
      <c r="E781" s="307" t="s">
        <v>396</v>
      </c>
      <c r="F781" s="307"/>
      <c r="G781" s="178" t="s">
        <v>387</v>
      </c>
      <c r="H781" s="179">
        <v>1</v>
      </c>
      <c r="I781" s="180">
        <v>0.49</v>
      </c>
      <c r="J781" s="180">
        <v>0.49</v>
      </c>
    </row>
    <row r="782" spans="1:10" ht="25.95" customHeight="1" x14ac:dyDescent="0.25">
      <c r="A782" s="177" t="s">
        <v>394</v>
      </c>
      <c r="B782" s="238">
        <v>37372</v>
      </c>
      <c r="C782" s="177" t="s">
        <v>380</v>
      </c>
      <c r="D782" s="177" t="s">
        <v>585</v>
      </c>
      <c r="E782" s="307" t="s">
        <v>396</v>
      </c>
      <c r="F782" s="307"/>
      <c r="G782" s="178" t="s">
        <v>387</v>
      </c>
      <c r="H782" s="179">
        <v>1</v>
      </c>
      <c r="I782" s="180">
        <v>1.08</v>
      </c>
      <c r="J782" s="180">
        <v>1.08</v>
      </c>
    </row>
    <row r="783" spans="1:10" ht="25.95" customHeight="1" x14ac:dyDescent="0.25">
      <c r="A783" s="177" t="s">
        <v>394</v>
      </c>
      <c r="B783" s="238">
        <v>37373</v>
      </c>
      <c r="C783" s="177" t="s">
        <v>380</v>
      </c>
      <c r="D783" s="177" t="s">
        <v>586</v>
      </c>
      <c r="E783" s="307" t="s">
        <v>396</v>
      </c>
      <c r="F783" s="307"/>
      <c r="G783" s="178" t="s">
        <v>387</v>
      </c>
      <c r="H783" s="179">
        <v>1</v>
      </c>
      <c r="I783" s="180">
        <v>0.03</v>
      </c>
      <c r="J783" s="180">
        <v>0.03</v>
      </c>
    </row>
    <row r="784" spans="1:10" ht="25.95" customHeight="1" x14ac:dyDescent="0.25">
      <c r="A784" s="177" t="s">
        <v>394</v>
      </c>
      <c r="B784" s="238">
        <v>43464</v>
      </c>
      <c r="C784" s="177" t="s">
        <v>380</v>
      </c>
      <c r="D784" s="177" t="s">
        <v>725</v>
      </c>
      <c r="E784" s="307" t="s">
        <v>396</v>
      </c>
      <c r="F784" s="307"/>
      <c r="G784" s="178" t="s">
        <v>387</v>
      </c>
      <c r="H784" s="179">
        <v>1</v>
      </c>
      <c r="I784" s="180">
        <v>0.01</v>
      </c>
      <c r="J784" s="180">
        <v>0.01</v>
      </c>
    </row>
    <row r="785" spans="1:10" ht="25.95" customHeight="1" thickBot="1" x14ac:dyDescent="0.3">
      <c r="A785" s="177" t="s">
        <v>394</v>
      </c>
      <c r="B785" s="238">
        <v>43488</v>
      </c>
      <c r="C785" s="177" t="s">
        <v>380</v>
      </c>
      <c r="D785" s="177" t="s">
        <v>726</v>
      </c>
      <c r="E785" s="307" t="s">
        <v>396</v>
      </c>
      <c r="F785" s="307"/>
      <c r="G785" s="178" t="s">
        <v>387</v>
      </c>
      <c r="H785" s="179">
        <v>1</v>
      </c>
      <c r="I785" s="180">
        <v>0.69</v>
      </c>
      <c r="J785" s="180">
        <v>0.69</v>
      </c>
    </row>
    <row r="786" spans="1:10" ht="1.05" customHeight="1" thickTop="1" x14ac:dyDescent="0.25">
      <c r="A786" s="181"/>
      <c r="B786" s="239"/>
      <c r="C786" s="181"/>
      <c r="D786" s="181"/>
      <c r="E786" s="181"/>
      <c r="F786" s="181"/>
      <c r="G786" s="181"/>
      <c r="H786" s="181"/>
      <c r="I786" s="181"/>
      <c r="J786" s="181"/>
    </row>
    <row r="787" spans="1:10" ht="18" customHeight="1" x14ac:dyDescent="0.25">
      <c r="A787" s="165"/>
      <c r="B787" s="236" t="s">
        <v>371</v>
      </c>
      <c r="C787" s="165" t="s">
        <v>372</v>
      </c>
      <c r="D787" s="165" t="s">
        <v>373</v>
      </c>
      <c r="E787" s="304" t="s">
        <v>374</v>
      </c>
      <c r="F787" s="304"/>
      <c r="G787" s="167" t="s">
        <v>375</v>
      </c>
      <c r="H787" s="166" t="s">
        <v>376</v>
      </c>
      <c r="I787" s="166" t="s">
        <v>377</v>
      </c>
      <c r="J787" s="166" t="s">
        <v>378</v>
      </c>
    </row>
    <row r="788" spans="1:10" ht="25.95" customHeight="1" x14ac:dyDescent="0.25">
      <c r="A788" s="168" t="s">
        <v>379</v>
      </c>
      <c r="B788" s="237">
        <v>101422</v>
      </c>
      <c r="C788" s="168" t="s">
        <v>380</v>
      </c>
      <c r="D788" s="168" t="s">
        <v>483</v>
      </c>
      <c r="E788" s="305" t="s">
        <v>386</v>
      </c>
      <c r="F788" s="305"/>
      <c r="G788" s="169" t="s">
        <v>478</v>
      </c>
      <c r="H788" s="170">
        <v>1</v>
      </c>
      <c r="I788" s="171">
        <v>3810.8</v>
      </c>
      <c r="J788" s="171">
        <v>3810.8</v>
      </c>
    </row>
    <row r="789" spans="1:10" ht="25.95" customHeight="1" x14ac:dyDescent="0.25">
      <c r="A789" s="172" t="s">
        <v>384</v>
      </c>
      <c r="B789" s="233">
        <v>101332</v>
      </c>
      <c r="C789" s="172" t="s">
        <v>380</v>
      </c>
      <c r="D789" s="172" t="s">
        <v>646</v>
      </c>
      <c r="E789" s="306" t="s">
        <v>386</v>
      </c>
      <c r="F789" s="306"/>
      <c r="G789" s="174" t="s">
        <v>478</v>
      </c>
      <c r="H789" s="175">
        <v>1</v>
      </c>
      <c r="I789" s="176">
        <v>13.13</v>
      </c>
      <c r="J789" s="176">
        <v>13.13</v>
      </c>
    </row>
    <row r="790" spans="1:10" ht="25.95" customHeight="1" x14ac:dyDescent="0.25">
      <c r="A790" s="177" t="s">
        <v>394</v>
      </c>
      <c r="B790" s="238">
        <v>40861</v>
      </c>
      <c r="C790" s="177" t="s">
        <v>380</v>
      </c>
      <c r="D790" s="177" t="s">
        <v>727</v>
      </c>
      <c r="E790" s="307" t="s">
        <v>396</v>
      </c>
      <c r="F790" s="307"/>
      <c r="G790" s="178" t="s">
        <v>478</v>
      </c>
      <c r="H790" s="179">
        <v>1</v>
      </c>
      <c r="I790" s="180">
        <v>92.66</v>
      </c>
      <c r="J790" s="180">
        <v>92.66</v>
      </c>
    </row>
    <row r="791" spans="1:10" ht="25.95" customHeight="1" x14ac:dyDescent="0.25">
      <c r="A791" s="177" t="s">
        <v>394</v>
      </c>
      <c r="B791" s="238">
        <v>40862</v>
      </c>
      <c r="C791" s="177" t="s">
        <v>380</v>
      </c>
      <c r="D791" s="177" t="s">
        <v>728</v>
      </c>
      <c r="E791" s="307" t="s">
        <v>396</v>
      </c>
      <c r="F791" s="307"/>
      <c r="G791" s="178" t="s">
        <v>478</v>
      </c>
      <c r="H791" s="179">
        <v>1</v>
      </c>
      <c r="I791" s="180">
        <v>364.31</v>
      </c>
      <c r="J791" s="180">
        <v>364.31</v>
      </c>
    </row>
    <row r="792" spans="1:10" ht="25.95" customHeight="1" x14ac:dyDescent="0.25">
      <c r="A792" s="177" t="s">
        <v>394</v>
      </c>
      <c r="B792" s="238">
        <v>40863</v>
      </c>
      <c r="C792" s="177" t="s">
        <v>380</v>
      </c>
      <c r="D792" s="177" t="s">
        <v>699</v>
      </c>
      <c r="E792" s="307" t="s">
        <v>396</v>
      </c>
      <c r="F792" s="307"/>
      <c r="G792" s="178" t="s">
        <v>478</v>
      </c>
      <c r="H792" s="179">
        <v>1</v>
      </c>
      <c r="I792" s="180">
        <v>203.41</v>
      </c>
      <c r="J792" s="180">
        <v>203.41</v>
      </c>
    </row>
    <row r="793" spans="1:10" ht="25.95" customHeight="1" x14ac:dyDescent="0.25">
      <c r="A793" s="177" t="s">
        <v>394</v>
      </c>
      <c r="B793" s="238">
        <v>40864</v>
      </c>
      <c r="C793" s="177" t="s">
        <v>380</v>
      </c>
      <c r="D793" s="177" t="s">
        <v>700</v>
      </c>
      <c r="E793" s="307" t="s">
        <v>396</v>
      </c>
      <c r="F793" s="307"/>
      <c r="G793" s="178" t="s">
        <v>478</v>
      </c>
      <c r="H793" s="179">
        <v>1</v>
      </c>
      <c r="I793" s="180">
        <v>5.9</v>
      </c>
      <c r="J793" s="180">
        <v>5.9</v>
      </c>
    </row>
    <row r="794" spans="1:10" ht="24" customHeight="1" x14ac:dyDescent="0.25">
      <c r="A794" s="177" t="s">
        <v>394</v>
      </c>
      <c r="B794" s="238">
        <v>40990</v>
      </c>
      <c r="C794" s="177" t="s">
        <v>380</v>
      </c>
      <c r="D794" s="177" t="s">
        <v>647</v>
      </c>
      <c r="E794" s="307" t="s">
        <v>448</v>
      </c>
      <c r="F794" s="307"/>
      <c r="G794" s="178" t="s">
        <v>478</v>
      </c>
      <c r="H794" s="179">
        <v>1</v>
      </c>
      <c r="I794" s="180">
        <v>2999.88</v>
      </c>
      <c r="J794" s="180">
        <v>2999.88</v>
      </c>
    </row>
    <row r="795" spans="1:10" ht="25.95" customHeight="1" x14ac:dyDescent="0.25">
      <c r="A795" s="177" t="s">
        <v>394</v>
      </c>
      <c r="B795" s="238">
        <v>43476</v>
      </c>
      <c r="C795" s="177" t="s">
        <v>380</v>
      </c>
      <c r="D795" s="177" t="s">
        <v>729</v>
      </c>
      <c r="E795" s="307" t="s">
        <v>396</v>
      </c>
      <c r="F795" s="307"/>
      <c r="G795" s="178" t="s">
        <v>478</v>
      </c>
      <c r="H795" s="179">
        <v>1</v>
      </c>
      <c r="I795" s="180">
        <v>0.01</v>
      </c>
      <c r="J795" s="180">
        <v>0.01</v>
      </c>
    </row>
    <row r="796" spans="1:10" ht="25.95" customHeight="1" thickBot="1" x14ac:dyDescent="0.3">
      <c r="A796" s="177" t="s">
        <v>394</v>
      </c>
      <c r="B796" s="238">
        <v>43500</v>
      </c>
      <c r="C796" s="177" t="s">
        <v>380</v>
      </c>
      <c r="D796" s="177" t="s">
        <v>730</v>
      </c>
      <c r="E796" s="307" t="s">
        <v>396</v>
      </c>
      <c r="F796" s="307"/>
      <c r="G796" s="178" t="s">
        <v>478</v>
      </c>
      <c r="H796" s="179">
        <v>1</v>
      </c>
      <c r="I796" s="180">
        <v>131.5</v>
      </c>
      <c r="J796" s="180">
        <v>131.5</v>
      </c>
    </row>
    <row r="797" spans="1:10" ht="1.05" customHeight="1" thickTop="1" x14ac:dyDescent="0.25">
      <c r="A797" s="181"/>
      <c r="B797" s="239"/>
      <c r="C797" s="181"/>
      <c r="D797" s="181"/>
      <c r="E797" s="181"/>
      <c r="F797" s="181"/>
      <c r="G797" s="181"/>
      <c r="H797" s="181"/>
      <c r="I797" s="181"/>
      <c r="J797" s="181"/>
    </row>
    <row r="798" spans="1:10" ht="18" customHeight="1" x14ac:dyDescent="0.25">
      <c r="A798" s="165"/>
      <c r="B798" s="236" t="s">
        <v>371</v>
      </c>
      <c r="C798" s="165" t="s">
        <v>372</v>
      </c>
      <c r="D798" s="165" t="s">
        <v>373</v>
      </c>
      <c r="E798" s="304" t="s">
        <v>374</v>
      </c>
      <c r="F798" s="304"/>
      <c r="G798" s="167" t="s">
        <v>375</v>
      </c>
      <c r="H798" s="166" t="s">
        <v>376</v>
      </c>
      <c r="I798" s="166" t="s">
        <v>377</v>
      </c>
      <c r="J798" s="166" t="s">
        <v>378</v>
      </c>
    </row>
    <row r="799" spans="1:10" ht="25.95" customHeight="1" x14ac:dyDescent="0.25">
      <c r="A799" s="168" t="s">
        <v>379</v>
      </c>
      <c r="B799" s="237">
        <v>88284</v>
      </c>
      <c r="C799" s="168" t="s">
        <v>380</v>
      </c>
      <c r="D799" s="168" t="s">
        <v>611</v>
      </c>
      <c r="E799" s="305" t="s">
        <v>386</v>
      </c>
      <c r="F799" s="305"/>
      <c r="G799" s="169" t="s">
        <v>387</v>
      </c>
      <c r="H799" s="170">
        <v>1</v>
      </c>
      <c r="I799" s="171">
        <v>21.35</v>
      </c>
      <c r="J799" s="171">
        <v>21.35</v>
      </c>
    </row>
    <row r="800" spans="1:10" ht="25.95" customHeight="1" x14ac:dyDescent="0.25">
      <c r="A800" s="172" t="s">
        <v>384</v>
      </c>
      <c r="B800" s="233">
        <v>95349</v>
      </c>
      <c r="C800" s="172" t="s">
        <v>380</v>
      </c>
      <c r="D800" s="172" t="s">
        <v>648</v>
      </c>
      <c r="E800" s="306" t="s">
        <v>386</v>
      </c>
      <c r="F800" s="306"/>
      <c r="G800" s="174" t="s">
        <v>387</v>
      </c>
      <c r="H800" s="175">
        <v>1</v>
      </c>
      <c r="I800" s="176">
        <v>0.09</v>
      </c>
      <c r="J800" s="176">
        <v>0.09</v>
      </c>
    </row>
    <row r="801" spans="1:10" ht="24" customHeight="1" x14ac:dyDescent="0.25">
      <c r="A801" s="177" t="s">
        <v>394</v>
      </c>
      <c r="B801" s="238">
        <v>4095</v>
      </c>
      <c r="C801" s="177" t="s">
        <v>380</v>
      </c>
      <c r="D801" s="177" t="s">
        <v>649</v>
      </c>
      <c r="E801" s="307" t="s">
        <v>448</v>
      </c>
      <c r="F801" s="307"/>
      <c r="G801" s="178" t="s">
        <v>387</v>
      </c>
      <c r="H801" s="179">
        <v>1</v>
      </c>
      <c r="I801" s="180">
        <v>17.03</v>
      </c>
      <c r="J801" s="180">
        <v>17.03</v>
      </c>
    </row>
    <row r="802" spans="1:10" ht="25.95" customHeight="1" x14ac:dyDescent="0.25">
      <c r="A802" s="177" t="s">
        <v>394</v>
      </c>
      <c r="B802" s="238">
        <v>37370</v>
      </c>
      <c r="C802" s="177" t="s">
        <v>380</v>
      </c>
      <c r="D802" s="177" t="s">
        <v>583</v>
      </c>
      <c r="E802" s="307" t="s">
        <v>396</v>
      </c>
      <c r="F802" s="307"/>
      <c r="G802" s="178" t="s">
        <v>387</v>
      </c>
      <c r="H802" s="179">
        <v>1</v>
      </c>
      <c r="I802" s="180">
        <v>1.93</v>
      </c>
      <c r="J802" s="180">
        <v>1.93</v>
      </c>
    </row>
    <row r="803" spans="1:10" ht="25.95" customHeight="1" x14ac:dyDescent="0.25">
      <c r="A803" s="177" t="s">
        <v>394</v>
      </c>
      <c r="B803" s="238">
        <v>37371</v>
      </c>
      <c r="C803" s="177" t="s">
        <v>380</v>
      </c>
      <c r="D803" s="177" t="s">
        <v>584</v>
      </c>
      <c r="E803" s="307" t="s">
        <v>396</v>
      </c>
      <c r="F803" s="307"/>
      <c r="G803" s="178" t="s">
        <v>387</v>
      </c>
      <c r="H803" s="179">
        <v>1</v>
      </c>
      <c r="I803" s="180">
        <v>0.49</v>
      </c>
      <c r="J803" s="180">
        <v>0.49</v>
      </c>
    </row>
    <row r="804" spans="1:10" ht="25.95" customHeight="1" x14ac:dyDescent="0.25">
      <c r="A804" s="177" t="s">
        <v>394</v>
      </c>
      <c r="B804" s="238">
        <v>37372</v>
      </c>
      <c r="C804" s="177" t="s">
        <v>380</v>
      </c>
      <c r="D804" s="177" t="s">
        <v>585</v>
      </c>
      <c r="E804" s="307" t="s">
        <v>396</v>
      </c>
      <c r="F804" s="307"/>
      <c r="G804" s="178" t="s">
        <v>387</v>
      </c>
      <c r="H804" s="179">
        <v>1</v>
      </c>
      <c r="I804" s="180">
        <v>1.08</v>
      </c>
      <c r="J804" s="180">
        <v>1.08</v>
      </c>
    </row>
    <row r="805" spans="1:10" ht="25.95" customHeight="1" x14ac:dyDescent="0.25">
      <c r="A805" s="177" t="s">
        <v>394</v>
      </c>
      <c r="B805" s="238">
        <v>37373</v>
      </c>
      <c r="C805" s="177" t="s">
        <v>380</v>
      </c>
      <c r="D805" s="177" t="s">
        <v>586</v>
      </c>
      <c r="E805" s="307" t="s">
        <v>396</v>
      </c>
      <c r="F805" s="307"/>
      <c r="G805" s="178" t="s">
        <v>387</v>
      </c>
      <c r="H805" s="179">
        <v>1</v>
      </c>
      <c r="I805" s="180">
        <v>0.03</v>
      </c>
      <c r="J805" s="180">
        <v>0.03</v>
      </c>
    </row>
    <row r="806" spans="1:10" ht="25.95" customHeight="1" x14ac:dyDescent="0.25">
      <c r="A806" s="177" t="s">
        <v>394</v>
      </c>
      <c r="B806" s="238">
        <v>43464</v>
      </c>
      <c r="C806" s="177" t="s">
        <v>380</v>
      </c>
      <c r="D806" s="177" t="s">
        <v>725</v>
      </c>
      <c r="E806" s="307" t="s">
        <v>396</v>
      </c>
      <c r="F806" s="307"/>
      <c r="G806" s="178" t="s">
        <v>387</v>
      </c>
      <c r="H806" s="179">
        <v>1</v>
      </c>
      <c r="I806" s="180">
        <v>0.01</v>
      </c>
      <c r="J806" s="180">
        <v>0.01</v>
      </c>
    </row>
    <row r="807" spans="1:10" ht="25.95" customHeight="1" thickBot="1" x14ac:dyDescent="0.3">
      <c r="A807" s="177" t="s">
        <v>394</v>
      </c>
      <c r="B807" s="238">
        <v>43488</v>
      </c>
      <c r="C807" s="177" t="s">
        <v>380</v>
      </c>
      <c r="D807" s="177" t="s">
        <v>726</v>
      </c>
      <c r="E807" s="307" t="s">
        <v>396</v>
      </c>
      <c r="F807" s="307"/>
      <c r="G807" s="178" t="s">
        <v>387</v>
      </c>
      <c r="H807" s="179">
        <v>1</v>
      </c>
      <c r="I807" s="180">
        <v>0.69</v>
      </c>
      <c r="J807" s="180">
        <v>0.69</v>
      </c>
    </row>
    <row r="808" spans="1:10" ht="1.05" customHeight="1" thickTop="1" x14ac:dyDescent="0.25">
      <c r="A808" s="181"/>
      <c r="B808" s="239"/>
      <c r="C808" s="181"/>
      <c r="D808" s="181"/>
      <c r="E808" s="181"/>
      <c r="F808" s="181"/>
      <c r="G808" s="181"/>
      <c r="H808" s="181"/>
      <c r="I808" s="181"/>
      <c r="J808" s="181"/>
    </row>
    <row r="809" spans="1:10" ht="18" customHeight="1" x14ac:dyDescent="0.25">
      <c r="A809" s="165"/>
      <c r="B809" s="236" t="s">
        <v>371</v>
      </c>
      <c r="C809" s="165" t="s">
        <v>372</v>
      </c>
      <c r="D809" s="165" t="s">
        <v>373</v>
      </c>
      <c r="E809" s="304" t="s">
        <v>374</v>
      </c>
      <c r="F809" s="304"/>
      <c r="G809" s="167" t="s">
        <v>375</v>
      </c>
      <c r="H809" s="166" t="s">
        <v>376</v>
      </c>
      <c r="I809" s="166" t="s">
        <v>377</v>
      </c>
      <c r="J809" s="166" t="s">
        <v>378</v>
      </c>
    </row>
    <row r="810" spans="1:10" ht="24" customHeight="1" x14ac:dyDescent="0.25">
      <c r="A810" s="168" t="s">
        <v>379</v>
      </c>
      <c r="B810" s="237">
        <v>88288</v>
      </c>
      <c r="C810" s="168" t="s">
        <v>380</v>
      </c>
      <c r="D810" s="168" t="s">
        <v>388</v>
      </c>
      <c r="E810" s="305" t="s">
        <v>386</v>
      </c>
      <c r="F810" s="305"/>
      <c r="G810" s="169" t="s">
        <v>387</v>
      </c>
      <c r="H810" s="170">
        <v>1</v>
      </c>
      <c r="I810" s="171">
        <v>16.53</v>
      </c>
      <c r="J810" s="171">
        <v>16.53</v>
      </c>
    </row>
    <row r="811" spans="1:10" ht="25.95" customHeight="1" x14ac:dyDescent="0.25">
      <c r="A811" s="172" t="s">
        <v>384</v>
      </c>
      <c r="B811" s="233">
        <v>95352</v>
      </c>
      <c r="C811" s="172" t="s">
        <v>380</v>
      </c>
      <c r="D811" s="172" t="s">
        <v>650</v>
      </c>
      <c r="E811" s="306" t="s">
        <v>386</v>
      </c>
      <c r="F811" s="306"/>
      <c r="G811" s="174" t="s">
        <v>387</v>
      </c>
      <c r="H811" s="175">
        <v>1</v>
      </c>
      <c r="I811" s="176">
        <v>0.14000000000000001</v>
      </c>
      <c r="J811" s="176">
        <v>0.14000000000000001</v>
      </c>
    </row>
    <row r="812" spans="1:10" ht="24" customHeight="1" x14ac:dyDescent="0.25">
      <c r="A812" s="177" t="s">
        <v>394</v>
      </c>
      <c r="B812" s="238">
        <v>7595</v>
      </c>
      <c r="C812" s="177" t="s">
        <v>380</v>
      </c>
      <c r="D812" s="177" t="s">
        <v>651</v>
      </c>
      <c r="E812" s="307" t="s">
        <v>448</v>
      </c>
      <c r="F812" s="307"/>
      <c r="G812" s="178" t="s">
        <v>387</v>
      </c>
      <c r="H812" s="179">
        <v>1</v>
      </c>
      <c r="I812" s="180">
        <v>14.65</v>
      </c>
      <c r="J812" s="180">
        <v>14.65</v>
      </c>
    </row>
    <row r="813" spans="1:10" ht="25.95" customHeight="1" x14ac:dyDescent="0.25">
      <c r="A813" s="177" t="s">
        <v>394</v>
      </c>
      <c r="B813" s="238">
        <v>37372</v>
      </c>
      <c r="C813" s="177" t="s">
        <v>380</v>
      </c>
      <c r="D813" s="177" t="s">
        <v>585</v>
      </c>
      <c r="E813" s="307" t="s">
        <v>396</v>
      </c>
      <c r="F813" s="307"/>
      <c r="G813" s="178" t="s">
        <v>387</v>
      </c>
      <c r="H813" s="179">
        <v>1</v>
      </c>
      <c r="I813" s="180">
        <v>1.08</v>
      </c>
      <c r="J813" s="180">
        <v>1.08</v>
      </c>
    </row>
    <row r="814" spans="1:10" ht="25.95" customHeight="1" x14ac:dyDescent="0.25">
      <c r="A814" s="177" t="s">
        <v>394</v>
      </c>
      <c r="B814" s="238">
        <v>37373</v>
      </c>
      <c r="C814" s="177" t="s">
        <v>380</v>
      </c>
      <c r="D814" s="177" t="s">
        <v>586</v>
      </c>
      <c r="E814" s="307" t="s">
        <v>396</v>
      </c>
      <c r="F814" s="307"/>
      <c r="G814" s="178" t="s">
        <v>387</v>
      </c>
      <c r="H814" s="179">
        <v>1</v>
      </c>
      <c r="I814" s="180">
        <v>0.03</v>
      </c>
      <c r="J814" s="180">
        <v>0.03</v>
      </c>
    </row>
    <row r="815" spans="1:10" ht="25.95" customHeight="1" x14ac:dyDescent="0.25">
      <c r="A815" s="177" t="s">
        <v>394</v>
      </c>
      <c r="B815" s="238">
        <v>43469</v>
      </c>
      <c r="C815" s="177" t="s">
        <v>380</v>
      </c>
      <c r="D815" s="177" t="s">
        <v>596</v>
      </c>
      <c r="E815" s="307" t="s">
        <v>396</v>
      </c>
      <c r="F815" s="307"/>
      <c r="G815" s="178" t="s">
        <v>387</v>
      </c>
      <c r="H815" s="179">
        <v>1</v>
      </c>
      <c r="I815" s="180">
        <v>0.06</v>
      </c>
      <c r="J815" s="180">
        <v>0.06</v>
      </c>
    </row>
    <row r="816" spans="1:10" ht="25.95" customHeight="1" thickBot="1" x14ac:dyDescent="0.3">
      <c r="A816" s="177" t="s">
        <v>394</v>
      </c>
      <c r="B816" s="238">
        <v>43493</v>
      </c>
      <c r="C816" s="177" t="s">
        <v>380</v>
      </c>
      <c r="D816" s="177" t="s">
        <v>597</v>
      </c>
      <c r="E816" s="307" t="s">
        <v>396</v>
      </c>
      <c r="F816" s="307"/>
      <c r="G816" s="178" t="s">
        <v>387</v>
      </c>
      <c r="H816" s="179">
        <v>1</v>
      </c>
      <c r="I816" s="180">
        <v>0.56999999999999995</v>
      </c>
      <c r="J816" s="180">
        <v>0.56999999999999995</v>
      </c>
    </row>
    <row r="817" spans="1:10" ht="1.05" customHeight="1" thickTop="1" x14ac:dyDescent="0.25">
      <c r="A817" s="181"/>
      <c r="B817" s="239"/>
      <c r="C817" s="181"/>
      <c r="D817" s="181"/>
      <c r="E817" s="181"/>
      <c r="F817" s="181"/>
      <c r="G817" s="181"/>
      <c r="H817" s="181"/>
      <c r="I817" s="181"/>
      <c r="J817" s="181"/>
    </row>
    <row r="818" spans="1:10" ht="18" customHeight="1" x14ac:dyDescent="0.25">
      <c r="A818" s="165"/>
      <c r="B818" s="236" t="s">
        <v>371</v>
      </c>
      <c r="C818" s="165" t="s">
        <v>372</v>
      </c>
      <c r="D818" s="165" t="s">
        <v>373</v>
      </c>
      <c r="E818" s="304" t="s">
        <v>374</v>
      </c>
      <c r="F818" s="304"/>
      <c r="G818" s="167" t="s">
        <v>375</v>
      </c>
      <c r="H818" s="166" t="s">
        <v>376</v>
      </c>
      <c r="I818" s="166" t="s">
        <v>377</v>
      </c>
      <c r="J818" s="166" t="s">
        <v>378</v>
      </c>
    </row>
    <row r="819" spans="1:10" ht="25.95" customHeight="1" x14ac:dyDescent="0.25">
      <c r="A819" s="168" t="s">
        <v>379</v>
      </c>
      <c r="B819" s="237">
        <v>88377</v>
      </c>
      <c r="C819" s="168" t="s">
        <v>380</v>
      </c>
      <c r="D819" s="168" t="s">
        <v>627</v>
      </c>
      <c r="E819" s="305" t="s">
        <v>386</v>
      </c>
      <c r="F819" s="305"/>
      <c r="G819" s="169" t="s">
        <v>387</v>
      </c>
      <c r="H819" s="170">
        <v>1</v>
      </c>
      <c r="I819" s="171">
        <v>28.34</v>
      </c>
      <c r="J819" s="171">
        <v>28.34</v>
      </c>
    </row>
    <row r="820" spans="1:10" ht="39" customHeight="1" x14ac:dyDescent="0.25">
      <c r="A820" s="172" t="s">
        <v>384</v>
      </c>
      <c r="B820" s="233">
        <v>95389</v>
      </c>
      <c r="C820" s="172" t="s">
        <v>380</v>
      </c>
      <c r="D820" s="172" t="s">
        <v>652</v>
      </c>
      <c r="E820" s="306" t="s">
        <v>386</v>
      </c>
      <c r="F820" s="306"/>
      <c r="G820" s="174" t="s">
        <v>387</v>
      </c>
      <c r="H820" s="175">
        <v>1</v>
      </c>
      <c r="I820" s="176">
        <v>0.22</v>
      </c>
      <c r="J820" s="176">
        <v>0.22</v>
      </c>
    </row>
    <row r="821" spans="1:10" ht="25.95" customHeight="1" x14ac:dyDescent="0.25">
      <c r="A821" s="177" t="s">
        <v>394</v>
      </c>
      <c r="B821" s="238">
        <v>37370</v>
      </c>
      <c r="C821" s="177" t="s">
        <v>380</v>
      </c>
      <c r="D821" s="177" t="s">
        <v>583</v>
      </c>
      <c r="E821" s="307" t="s">
        <v>396</v>
      </c>
      <c r="F821" s="307"/>
      <c r="G821" s="178" t="s">
        <v>387</v>
      </c>
      <c r="H821" s="179">
        <v>1</v>
      </c>
      <c r="I821" s="180">
        <v>1.93</v>
      </c>
      <c r="J821" s="180">
        <v>1.93</v>
      </c>
    </row>
    <row r="822" spans="1:10" ht="25.95" customHeight="1" x14ac:dyDescent="0.25">
      <c r="A822" s="177" t="s">
        <v>394</v>
      </c>
      <c r="B822" s="238">
        <v>37371</v>
      </c>
      <c r="C822" s="177" t="s">
        <v>380</v>
      </c>
      <c r="D822" s="177" t="s">
        <v>584</v>
      </c>
      <c r="E822" s="307" t="s">
        <v>396</v>
      </c>
      <c r="F822" s="307"/>
      <c r="G822" s="178" t="s">
        <v>387</v>
      </c>
      <c r="H822" s="179">
        <v>1</v>
      </c>
      <c r="I822" s="180">
        <v>0.49</v>
      </c>
      <c r="J822" s="180">
        <v>0.49</v>
      </c>
    </row>
    <row r="823" spans="1:10" ht="25.95" customHeight="1" x14ac:dyDescent="0.25">
      <c r="A823" s="177" t="s">
        <v>394</v>
      </c>
      <c r="B823" s="238">
        <v>37372</v>
      </c>
      <c r="C823" s="177" t="s">
        <v>380</v>
      </c>
      <c r="D823" s="177" t="s">
        <v>585</v>
      </c>
      <c r="E823" s="307" t="s">
        <v>396</v>
      </c>
      <c r="F823" s="307"/>
      <c r="G823" s="178" t="s">
        <v>387</v>
      </c>
      <c r="H823" s="179">
        <v>1</v>
      </c>
      <c r="I823" s="180">
        <v>1.08</v>
      </c>
      <c r="J823" s="180">
        <v>1.08</v>
      </c>
    </row>
    <row r="824" spans="1:10" ht="25.95" customHeight="1" x14ac:dyDescent="0.25">
      <c r="A824" s="177" t="s">
        <v>394</v>
      </c>
      <c r="B824" s="238">
        <v>37373</v>
      </c>
      <c r="C824" s="177" t="s">
        <v>380</v>
      </c>
      <c r="D824" s="177" t="s">
        <v>586</v>
      </c>
      <c r="E824" s="307" t="s">
        <v>396</v>
      </c>
      <c r="F824" s="307"/>
      <c r="G824" s="178" t="s">
        <v>387</v>
      </c>
      <c r="H824" s="179">
        <v>1</v>
      </c>
      <c r="I824" s="180">
        <v>0.03</v>
      </c>
      <c r="J824" s="180">
        <v>0.03</v>
      </c>
    </row>
    <row r="825" spans="1:10" ht="25.95" customHeight="1" x14ac:dyDescent="0.25">
      <c r="A825" s="177" t="s">
        <v>394</v>
      </c>
      <c r="B825" s="238">
        <v>37666</v>
      </c>
      <c r="C825" s="177" t="s">
        <v>380</v>
      </c>
      <c r="D825" s="177" t="s">
        <v>653</v>
      </c>
      <c r="E825" s="307" t="s">
        <v>448</v>
      </c>
      <c r="F825" s="307"/>
      <c r="G825" s="178" t="s">
        <v>387</v>
      </c>
      <c r="H825" s="179">
        <v>1</v>
      </c>
      <c r="I825" s="180">
        <v>23.89</v>
      </c>
      <c r="J825" s="180">
        <v>23.89</v>
      </c>
    </row>
    <row r="826" spans="1:10" ht="25.95" customHeight="1" x14ac:dyDescent="0.25">
      <c r="A826" s="177" t="s">
        <v>394</v>
      </c>
      <c r="B826" s="238">
        <v>43464</v>
      </c>
      <c r="C826" s="177" t="s">
        <v>380</v>
      </c>
      <c r="D826" s="177" t="s">
        <v>725</v>
      </c>
      <c r="E826" s="307" t="s">
        <v>396</v>
      </c>
      <c r="F826" s="307"/>
      <c r="G826" s="178" t="s">
        <v>387</v>
      </c>
      <c r="H826" s="179">
        <v>1</v>
      </c>
      <c r="I826" s="180">
        <v>0.01</v>
      </c>
      <c r="J826" s="180">
        <v>0.01</v>
      </c>
    </row>
    <row r="827" spans="1:10" ht="25.95" customHeight="1" thickBot="1" x14ac:dyDescent="0.3">
      <c r="A827" s="177" t="s">
        <v>394</v>
      </c>
      <c r="B827" s="238">
        <v>43488</v>
      </c>
      <c r="C827" s="177" t="s">
        <v>380</v>
      </c>
      <c r="D827" s="177" t="s">
        <v>726</v>
      </c>
      <c r="E827" s="307" t="s">
        <v>396</v>
      </c>
      <c r="F827" s="307"/>
      <c r="G827" s="178" t="s">
        <v>387</v>
      </c>
      <c r="H827" s="179">
        <v>1</v>
      </c>
      <c r="I827" s="180">
        <v>0.69</v>
      </c>
      <c r="J827" s="180">
        <v>0.69</v>
      </c>
    </row>
    <row r="828" spans="1:10" ht="1.05" customHeight="1" thickTop="1" x14ac:dyDescent="0.25">
      <c r="A828" s="181"/>
      <c r="B828" s="239"/>
      <c r="C828" s="181"/>
      <c r="D828" s="181"/>
      <c r="E828" s="181"/>
      <c r="F828" s="181"/>
      <c r="G828" s="181"/>
      <c r="H828" s="181"/>
      <c r="I828" s="181"/>
      <c r="J828" s="181"/>
    </row>
    <row r="829" spans="1:10" ht="18" customHeight="1" x14ac:dyDescent="0.25">
      <c r="A829" s="165"/>
      <c r="B829" s="236" t="s">
        <v>371</v>
      </c>
      <c r="C829" s="165" t="s">
        <v>372</v>
      </c>
      <c r="D829" s="165" t="s">
        <v>373</v>
      </c>
      <c r="E829" s="304" t="s">
        <v>374</v>
      </c>
      <c r="F829" s="304"/>
      <c r="G829" s="167" t="s">
        <v>375</v>
      </c>
      <c r="H829" s="166" t="s">
        <v>376</v>
      </c>
      <c r="I829" s="166" t="s">
        <v>377</v>
      </c>
      <c r="J829" s="166" t="s">
        <v>378</v>
      </c>
    </row>
    <row r="830" spans="1:10" ht="24" customHeight="1" x14ac:dyDescent="0.25">
      <c r="A830" s="168" t="s">
        <v>379</v>
      </c>
      <c r="B830" s="237">
        <v>88309</v>
      </c>
      <c r="C830" s="168" t="s">
        <v>380</v>
      </c>
      <c r="D830" s="168" t="s">
        <v>687</v>
      </c>
      <c r="E830" s="305" t="s">
        <v>386</v>
      </c>
      <c r="F830" s="305"/>
      <c r="G830" s="169" t="s">
        <v>387</v>
      </c>
      <c r="H830" s="170">
        <v>1</v>
      </c>
      <c r="I830" s="171">
        <v>24.74</v>
      </c>
      <c r="J830" s="171">
        <v>24.74</v>
      </c>
    </row>
    <row r="831" spans="1:10" ht="25.95" customHeight="1" x14ac:dyDescent="0.25">
      <c r="A831" s="172" t="s">
        <v>384</v>
      </c>
      <c r="B831" s="233">
        <v>95371</v>
      </c>
      <c r="C831" s="172" t="s">
        <v>380</v>
      </c>
      <c r="D831" s="172" t="s">
        <v>654</v>
      </c>
      <c r="E831" s="306" t="s">
        <v>386</v>
      </c>
      <c r="F831" s="306"/>
      <c r="G831" s="174" t="s">
        <v>387</v>
      </c>
      <c r="H831" s="175">
        <v>1</v>
      </c>
      <c r="I831" s="176">
        <v>0.46</v>
      </c>
      <c r="J831" s="176">
        <v>0.46</v>
      </c>
    </row>
    <row r="832" spans="1:10" ht="24" customHeight="1" x14ac:dyDescent="0.25">
      <c r="A832" s="177" t="s">
        <v>394</v>
      </c>
      <c r="B832" s="238">
        <v>4750</v>
      </c>
      <c r="C832" s="177" t="s">
        <v>380</v>
      </c>
      <c r="D832" s="177" t="s">
        <v>655</v>
      </c>
      <c r="E832" s="307" t="s">
        <v>448</v>
      </c>
      <c r="F832" s="307"/>
      <c r="G832" s="178" t="s">
        <v>387</v>
      </c>
      <c r="H832" s="179">
        <v>1</v>
      </c>
      <c r="I832" s="180">
        <v>19.09</v>
      </c>
      <c r="J832" s="180">
        <v>19.09</v>
      </c>
    </row>
    <row r="833" spans="1:10" ht="25.95" customHeight="1" x14ac:dyDescent="0.25">
      <c r="A833" s="177" t="s">
        <v>394</v>
      </c>
      <c r="B833" s="238">
        <v>37370</v>
      </c>
      <c r="C833" s="177" t="s">
        <v>380</v>
      </c>
      <c r="D833" s="177" t="s">
        <v>583</v>
      </c>
      <c r="E833" s="307" t="s">
        <v>396</v>
      </c>
      <c r="F833" s="307"/>
      <c r="G833" s="178" t="s">
        <v>387</v>
      </c>
      <c r="H833" s="179">
        <v>1</v>
      </c>
      <c r="I833" s="180">
        <v>1.93</v>
      </c>
      <c r="J833" s="180">
        <v>1.93</v>
      </c>
    </row>
    <row r="834" spans="1:10" ht="25.95" customHeight="1" x14ac:dyDescent="0.25">
      <c r="A834" s="177" t="s">
        <v>394</v>
      </c>
      <c r="B834" s="238">
        <v>37371</v>
      </c>
      <c r="C834" s="177" t="s">
        <v>380</v>
      </c>
      <c r="D834" s="177" t="s">
        <v>584</v>
      </c>
      <c r="E834" s="307" t="s">
        <v>396</v>
      </c>
      <c r="F834" s="307"/>
      <c r="G834" s="178" t="s">
        <v>387</v>
      </c>
      <c r="H834" s="179">
        <v>1</v>
      </c>
      <c r="I834" s="180">
        <v>0.49</v>
      </c>
      <c r="J834" s="180">
        <v>0.49</v>
      </c>
    </row>
    <row r="835" spans="1:10" ht="25.95" customHeight="1" x14ac:dyDescent="0.25">
      <c r="A835" s="177" t="s">
        <v>394</v>
      </c>
      <c r="B835" s="238">
        <v>37372</v>
      </c>
      <c r="C835" s="177" t="s">
        <v>380</v>
      </c>
      <c r="D835" s="177" t="s">
        <v>585</v>
      </c>
      <c r="E835" s="307" t="s">
        <v>396</v>
      </c>
      <c r="F835" s="307"/>
      <c r="G835" s="178" t="s">
        <v>387</v>
      </c>
      <c r="H835" s="179">
        <v>1</v>
      </c>
      <c r="I835" s="180">
        <v>1.08</v>
      </c>
      <c r="J835" s="180">
        <v>1.08</v>
      </c>
    </row>
    <row r="836" spans="1:10" ht="25.95" customHeight="1" x14ac:dyDescent="0.25">
      <c r="A836" s="177" t="s">
        <v>394</v>
      </c>
      <c r="B836" s="238">
        <v>37373</v>
      </c>
      <c r="C836" s="177" t="s">
        <v>380</v>
      </c>
      <c r="D836" s="177" t="s">
        <v>586</v>
      </c>
      <c r="E836" s="307" t="s">
        <v>396</v>
      </c>
      <c r="F836" s="307"/>
      <c r="G836" s="178" t="s">
        <v>387</v>
      </c>
      <c r="H836" s="179">
        <v>1</v>
      </c>
      <c r="I836" s="180">
        <v>0.03</v>
      </c>
      <c r="J836" s="180">
        <v>0.03</v>
      </c>
    </row>
    <row r="837" spans="1:10" ht="25.95" customHeight="1" x14ac:dyDescent="0.25">
      <c r="A837" s="177" t="s">
        <v>394</v>
      </c>
      <c r="B837" s="238">
        <v>43465</v>
      </c>
      <c r="C837" s="177" t="s">
        <v>380</v>
      </c>
      <c r="D837" s="177" t="s">
        <v>587</v>
      </c>
      <c r="E837" s="307" t="s">
        <v>396</v>
      </c>
      <c r="F837" s="307"/>
      <c r="G837" s="178" t="s">
        <v>387</v>
      </c>
      <c r="H837" s="179">
        <v>1</v>
      </c>
      <c r="I837" s="180">
        <v>0.66</v>
      </c>
      <c r="J837" s="180">
        <v>0.66</v>
      </c>
    </row>
    <row r="838" spans="1:10" ht="25.95" customHeight="1" thickBot="1" x14ac:dyDescent="0.3">
      <c r="A838" s="177" t="s">
        <v>394</v>
      </c>
      <c r="B838" s="238">
        <v>43489</v>
      </c>
      <c r="C838" s="177" t="s">
        <v>380</v>
      </c>
      <c r="D838" s="177" t="s">
        <v>588</v>
      </c>
      <c r="E838" s="307" t="s">
        <v>396</v>
      </c>
      <c r="F838" s="307"/>
      <c r="G838" s="178" t="s">
        <v>387</v>
      </c>
      <c r="H838" s="179">
        <v>1</v>
      </c>
      <c r="I838" s="180">
        <v>1</v>
      </c>
      <c r="J838" s="180">
        <v>1</v>
      </c>
    </row>
    <row r="839" spans="1:10" ht="1.05" customHeight="1" thickTop="1" x14ac:dyDescent="0.25">
      <c r="A839" s="181"/>
      <c r="B839" s="239"/>
      <c r="C839" s="181"/>
      <c r="D839" s="181"/>
      <c r="E839" s="181"/>
      <c r="F839" s="181"/>
      <c r="G839" s="181"/>
      <c r="H839" s="181"/>
      <c r="I839" s="181"/>
      <c r="J839" s="181"/>
    </row>
    <row r="840" spans="1:10" ht="18" customHeight="1" x14ac:dyDescent="0.25">
      <c r="A840" s="165"/>
      <c r="B840" s="236" t="s">
        <v>371</v>
      </c>
      <c r="C840" s="165" t="s">
        <v>372</v>
      </c>
      <c r="D840" s="165" t="s">
        <v>373</v>
      </c>
      <c r="E840" s="304" t="s">
        <v>374</v>
      </c>
      <c r="F840" s="304"/>
      <c r="G840" s="167" t="s">
        <v>375</v>
      </c>
      <c r="H840" s="166" t="s">
        <v>376</v>
      </c>
      <c r="I840" s="166" t="s">
        <v>377</v>
      </c>
      <c r="J840" s="166" t="s">
        <v>378</v>
      </c>
    </row>
    <row r="841" spans="1:10" ht="24" customHeight="1" x14ac:dyDescent="0.25">
      <c r="A841" s="168" t="s">
        <v>379</v>
      </c>
      <c r="B841" s="237">
        <v>88310</v>
      </c>
      <c r="C841" s="168" t="s">
        <v>380</v>
      </c>
      <c r="D841" s="168" t="s">
        <v>731</v>
      </c>
      <c r="E841" s="305" t="s">
        <v>386</v>
      </c>
      <c r="F841" s="305"/>
      <c r="G841" s="169" t="s">
        <v>387</v>
      </c>
      <c r="H841" s="170">
        <v>1</v>
      </c>
      <c r="I841" s="171">
        <v>25.93</v>
      </c>
      <c r="J841" s="171">
        <v>25.93</v>
      </c>
    </row>
    <row r="842" spans="1:10" ht="25.95" customHeight="1" x14ac:dyDescent="0.25">
      <c r="A842" s="172" t="s">
        <v>384</v>
      </c>
      <c r="B842" s="233">
        <v>95372</v>
      </c>
      <c r="C842" s="172" t="s">
        <v>380</v>
      </c>
      <c r="D842" s="172" t="s">
        <v>656</v>
      </c>
      <c r="E842" s="306" t="s">
        <v>386</v>
      </c>
      <c r="F842" s="306"/>
      <c r="G842" s="174" t="s">
        <v>387</v>
      </c>
      <c r="H842" s="175">
        <v>1</v>
      </c>
      <c r="I842" s="176">
        <v>0.32</v>
      </c>
      <c r="J842" s="176">
        <v>0.32</v>
      </c>
    </row>
    <row r="843" spans="1:10" ht="24" customHeight="1" x14ac:dyDescent="0.25">
      <c r="A843" s="177" t="s">
        <v>394</v>
      </c>
      <c r="B843" s="238">
        <v>4783</v>
      </c>
      <c r="C843" s="177" t="s">
        <v>380</v>
      </c>
      <c r="D843" s="177" t="s">
        <v>657</v>
      </c>
      <c r="E843" s="307" t="s">
        <v>448</v>
      </c>
      <c r="F843" s="307"/>
      <c r="G843" s="178" t="s">
        <v>387</v>
      </c>
      <c r="H843" s="179">
        <v>1</v>
      </c>
      <c r="I843" s="180">
        <v>19.09</v>
      </c>
      <c r="J843" s="180">
        <v>19.09</v>
      </c>
    </row>
    <row r="844" spans="1:10" ht="25.95" customHeight="1" x14ac:dyDescent="0.25">
      <c r="A844" s="177" t="s">
        <v>394</v>
      </c>
      <c r="B844" s="238">
        <v>37370</v>
      </c>
      <c r="C844" s="177" t="s">
        <v>380</v>
      </c>
      <c r="D844" s="177" t="s">
        <v>583</v>
      </c>
      <c r="E844" s="307" t="s">
        <v>396</v>
      </c>
      <c r="F844" s="307"/>
      <c r="G844" s="178" t="s">
        <v>387</v>
      </c>
      <c r="H844" s="179">
        <v>1</v>
      </c>
      <c r="I844" s="180">
        <v>1.93</v>
      </c>
      <c r="J844" s="180">
        <v>1.93</v>
      </c>
    </row>
    <row r="845" spans="1:10" ht="25.95" customHeight="1" x14ac:dyDescent="0.25">
      <c r="A845" s="177" t="s">
        <v>394</v>
      </c>
      <c r="B845" s="238">
        <v>37371</v>
      </c>
      <c r="C845" s="177" t="s">
        <v>380</v>
      </c>
      <c r="D845" s="177" t="s">
        <v>584</v>
      </c>
      <c r="E845" s="307" t="s">
        <v>396</v>
      </c>
      <c r="F845" s="307"/>
      <c r="G845" s="178" t="s">
        <v>387</v>
      </c>
      <c r="H845" s="179">
        <v>1</v>
      </c>
      <c r="I845" s="180">
        <v>0.49</v>
      </c>
      <c r="J845" s="180">
        <v>0.49</v>
      </c>
    </row>
    <row r="846" spans="1:10" ht="25.95" customHeight="1" x14ac:dyDescent="0.25">
      <c r="A846" s="177" t="s">
        <v>394</v>
      </c>
      <c r="B846" s="238">
        <v>37372</v>
      </c>
      <c r="C846" s="177" t="s">
        <v>380</v>
      </c>
      <c r="D846" s="177" t="s">
        <v>585</v>
      </c>
      <c r="E846" s="307" t="s">
        <v>396</v>
      </c>
      <c r="F846" s="307"/>
      <c r="G846" s="178" t="s">
        <v>387</v>
      </c>
      <c r="H846" s="179">
        <v>1</v>
      </c>
      <c r="I846" s="180">
        <v>1.08</v>
      </c>
      <c r="J846" s="180">
        <v>1.08</v>
      </c>
    </row>
    <row r="847" spans="1:10" ht="25.95" customHeight="1" x14ac:dyDescent="0.25">
      <c r="A847" s="177" t="s">
        <v>394</v>
      </c>
      <c r="B847" s="238">
        <v>37373</v>
      </c>
      <c r="C847" s="177" t="s">
        <v>380</v>
      </c>
      <c r="D847" s="177" t="s">
        <v>586</v>
      </c>
      <c r="E847" s="307" t="s">
        <v>396</v>
      </c>
      <c r="F847" s="307"/>
      <c r="G847" s="178" t="s">
        <v>387</v>
      </c>
      <c r="H847" s="179">
        <v>1</v>
      </c>
      <c r="I847" s="180">
        <v>0.03</v>
      </c>
      <c r="J847" s="180">
        <v>0.03</v>
      </c>
    </row>
    <row r="848" spans="1:10" ht="25.95" customHeight="1" x14ac:dyDescent="0.25">
      <c r="A848" s="177" t="s">
        <v>394</v>
      </c>
      <c r="B848" s="238">
        <v>43466</v>
      </c>
      <c r="C848" s="177" t="s">
        <v>380</v>
      </c>
      <c r="D848" s="177" t="s">
        <v>732</v>
      </c>
      <c r="E848" s="307" t="s">
        <v>396</v>
      </c>
      <c r="F848" s="307"/>
      <c r="G848" s="178" t="s">
        <v>387</v>
      </c>
      <c r="H848" s="179">
        <v>1</v>
      </c>
      <c r="I848" s="180">
        <v>1.59</v>
      </c>
      <c r="J848" s="180">
        <v>1.59</v>
      </c>
    </row>
    <row r="849" spans="1:10" ht="25.95" customHeight="1" thickBot="1" x14ac:dyDescent="0.3">
      <c r="A849" s="177" t="s">
        <v>394</v>
      </c>
      <c r="B849" s="238">
        <v>43490</v>
      </c>
      <c r="C849" s="177" t="s">
        <v>380</v>
      </c>
      <c r="D849" s="177" t="s">
        <v>733</v>
      </c>
      <c r="E849" s="307" t="s">
        <v>396</v>
      </c>
      <c r="F849" s="307"/>
      <c r="G849" s="178" t="s">
        <v>387</v>
      </c>
      <c r="H849" s="179">
        <v>1</v>
      </c>
      <c r="I849" s="180">
        <v>1.4</v>
      </c>
      <c r="J849" s="180">
        <v>1.4</v>
      </c>
    </row>
    <row r="850" spans="1:10" ht="1.05" customHeight="1" thickTop="1" x14ac:dyDescent="0.25">
      <c r="A850" s="181"/>
      <c r="B850" s="239"/>
      <c r="C850" s="181"/>
      <c r="D850" s="181"/>
      <c r="E850" s="181"/>
      <c r="F850" s="181"/>
      <c r="G850" s="181"/>
      <c r="H850" s="181"/>
      <c r="I850" s="181"/>
      <c r="J850" s="181"/>
    </row>
    <row r="851" spans="1:10" ht="18" customHeight="1" x14ac:dyDescent="0.25">
      <c r="A851" s="165"/>
      <c r="B851" s="236" t="s">
        <v>371</v>
      </c>
      <c r="C851" s="165" t="s">
        <v>372</v>
      </c>
      <c r="D851" s="165" t="s">
        <v>373</v>
      </c>
      <c r="E851" s="304" t="s">
        <v>374</v>
      </c>
      <c r="F851" s="304"/>
      <c r="G851" s="167" t="s">
        <v>375</v>
      </c>
      <c r="H851" s="166" t="s">
        <v>376</v>
      </c>
      <c r="I851" s="166" t="s">
        <v>377</v>
      </c>
      <c r="J851" s="166" t="s">
        <v>378</v>
      </c>
    </row>
    <row r="852" spans="1:10" ht="39" customHeight="1" x14ac:dyDescent="0.25">
      <c r="A852" s="168" t="s">
        <v>379</v>
      </c>
      <c r="B852" s="237">
        <v>91278</v>
      </c>
      <c r="C852" s="168" t="s">
        <v>380</v>
      </c>
      <c r="D852" s="168" t="s">
        <v>524</v>
      </c>
      <c r="E852" s="305" t="s">
        <v>391</v>
      </c>
      <c r="F852" s="305"/>
      <c r="G852" s="169" t="s">
        <v>525</v>
      </c>
      <c r="H852" s="170">
        <v>1</v>
      </c>
      <c r="I852" s="171">
        <v>0.56999999999999995</v>
      </c>
      <c r="J852" s="171">
        <v>0.56999999999999995</v>
      </c>
    </row>
    <row r="853" spans="1:10" ht="39" customHeight="1" x14ac:dyDescent="0.25">
      <c r="A853" s="172" t="s">
        <v>384</v>
      </c>
      <c r="B853" s="233">
        <v>91273</v>
      </c>
      <c r="C853" s="172" t="s">
        <v>380</v>
      </c>
      <c r="D853" s="172" t="s">
        <v>734</v>
      </c>
      <c r="E853" s="306" t="s">
        <v>391</v>
      </c>
      <c r="F853" s="306"/>
      <c r="G853" s="174" t="s">
        <v>387</v>
      </c>
      <c r="H853" s="175">
        <v>1</v>
      </c>
      <c r="I853" s="176">
        <v>0.45</v>
      </c>
      <c r="J853" s="176">
        <v>0.45</v>
      </c>
    </row>
    <row r="854" spans="1:10" ht="39" customHeight="1" thickBot="1" x14ac:dyDescent="0.3">
      <c r="A854" s="172" t="s">
        <v>384</v>
      </c>
      <c r="B854" s="233">
        <v>91274</v>
      </c>
      <c r="C854" s="172" t="s">
        <v>380</v>
      </c>
      <c r="D854" s="172" t="s">
        <v>735</v>
      </c>
      <c r="E854" s="306" t="s">
        <v>391</v>
      </c>
      <c r="F854" s="306"/>
      <c r="G854" s="174" t="s">
        <v>387</v>
      </c>
      <c r="H854" s="175">
        <v>1</v>
      </c>
      <c r="I854" s="176">
        <v>0.12</v>
      </c>
      <c r="J854" s="176">
        <v>0.12</v>
      </c>
    </row>
    <row r="855" spans="1:10" ht="1.05" customHeight="1" thickTop="1" x14ac:dyDescent="0.25">
      <c r="A855" s="181"/>
      <c r="B855" s="239"/>
      <c r="C855" s="181"/>
      <c r="D855" s="181"/>
      <c r="E855" s="181"/>
      <c r="F855" s="181"/>
      <c r="G855" s="181"/>
      <c r="H855" s="181"/>
      <c r="I855" s="181"/>
      <c r="J855" s="181"/>
    </row>
    <row r="856" spans="1:10" ht="18" customHeight="1" x14ac:dyDescent="0.25">
      <c r="A856" s="165"/>
      <c r="B856" s="236" t="s">
        <v>371</v>
      </c>
      <c r="C856" s="165" t="s">
        <v>372</v>
      </c>
      <c r="D856" s="165" t="s">
        <v>373</v>
      </c>
      <c r="E856" s="304" t="s">
        <v>374</v>
      </c>
      <c r="F856" s="304"/>
      <c r="G856" s="167" t="s">
        <v>375</v>
      </c>
      <c r="H856" s="166" t="s">
        <v>376</v>
      </c>
      <c r="I856" s="166" t="s">
        <v>377</v>
      </c>
      <c r="J856" s="166" t="s">
        <v>378</v>
      </c>
    </row>
    <row r="857" spans="1:10" ht="39" customHeight="1" x14ac:dyDescent="0.25">
      <c r="A857" s="168" t="s">
        <v>379</v>
      </c>
      <c r="B857" s="237">
        <v>91277</v>
      </c>
      <c r="C857" s="168" t="s">
        <v>380</v>
      </c>
      <c r="D857" s="168" t="s">
        <v>523</v>
      </c>
      <c r="E857" s="305" t="s">
        <v>391</v>
      </c>
      <c r="F857" s="305"/>
      <c r="G857" s="169" t="s">
        <v>392</v>
      </c>
      <c r="H857" s="170">
        <v>1</v>
      </c>
      <c r="I857" s="171">
        <v>8.08</v>
      </c>
      <c r="J857" s="171">
        <v>8.08</v>
      </c>
    </row>
    <row r="858" spans="1:10" ht="39" customHeight="1" x14ac:dyDescent="0.25">
      <c r="A858" s="172" t="s">
        <v>384</v>
      </c>
      <c r="B858" s="233">
        <v>91273</v>
      </c>
      <c r="C858" s="172" t="s">
        <v>380</v>
      </c>
      <c r="D858" s="172" t="s">
        <v>734</v>
      </c>
      <c r="E858" s="306" t="s">
        <v>391</v>
      </c>
      <c r="F858" s="306"/>
      <c r="G858" s="174" t="s">
        <v>387</v>
      </c>
      <c r="H858" s="175">
        <v>1</v>
      </c>
      <c r="I858" s="176">
        <v>0.45</v>
      </c>
      <c r="J858" s="176">
        <v>0.45</v>
      </c>
    </row>
    <row r="859" spans="1:10" ht="39" customHeight="1" x14ac:dyDescent="0.25">
      <c r="A859" s="172" t="s">
        <v>384</v>
      </c>
      <c r="B859" s="233">
        <v>91274</v>
      </c>
      <c r="C859" s="172" t="s">
        <v>380</v>
      </c>
      <c r="D859" s="172" t="s">
        <v>735</v>
      </c>
      <c r="E859" s="306" t="s">
        <v>391</v>
      </c>
      <c r="F859" s="306"/>
      <c r="G859" s="174" t="s">
        <v>387</v>
      </c>
      <c r="H859" s="175">
        <v>1</v>
      </c>
      <c r="I859" s="176">
        <v>0.12</v>
      </c>
      <c r="J859" s="176">
        <v>0.12</v>
      </c>
    </row>
    <row r="860" spans="1:10" ht="39" customHeight="1" x14ac:dyDescent="0.25">
      <c r="A860" s="172" t="s">
        <v>384</v>
      </c>
      <c r="B860" s="233">
        <v>91275</v>
      </c>
      <c r="C860" s="172" t="s">
        <v>380</v>
      </c>
      <c r="D860" s="172" t="s">
        <v>736</v>
      </c>
      <c r="E860" s="306" t="s">
        <v>391</v>
      </c>
      <c r="F860" s="306"/>
      <c r="G860" s="174" t="s">
        <v>387</v>
      </c>
      <c r="H860" s="175">
        <v>1</v>
      </c>
      <c r="I860" s="176">
        <v>0.56000000000000005</v>
      </c>
      <c r="J860" s="176">
        <v>0.56000000000000005</v>
      </c>
    </row>
    <row r="861" spans="1:10" ht="39" customHeight="1" thickBot="1" x14ac:dyDescent="0.3">
      <c r="A861" s="172" t="s">
        <v>384</v>
      </c>
      <c r="B861" s="233">
        <v>91276</v>
      </c>
      <c r="C861" s="172" t="s">
        <v>380</v>
      </c>
      <c r="D861" s="172" t="s">
        <v>737</v>
      </c>
      <c r="E861" s="306" t="s">
        <v>391</v>
      </c>
      <c r="F861" s="306"/>
      <c r="G861" s="174" t="s">
        <v>387</v>
      </c>
      <c r="H861" s="175">
        <v>1</v>
      </c>
      <c r="I861" s="176">
        <v>6.95</v>
      </c>
      <c r="J861" s="176">
        <v>6.95</v>
      </c>
    </row>
    <row r="862" spans="1:10" ht="1.05" customHeight="1" thickTop="1" x14ac:dyDescent="0.25">
      <c r="A862" s="181"/>
      <c r="B862" s="239"/>
      <c r="C862" s="181"/>
      <c r="D862" s="181"/>
      <c r="E862" s="181"/>
      <c r="F862" s="181"/>
      <c r="G862" s="181"/>
      <c r="H862" s="181"/>
      <c r="I862" s="181"/>
      <c r="J862" s="181"/>
    </row>
    <row r="863" spans="1:10" ht="18" customHeight="1" x14ac:dyDescent="0.25">
      <c r="A863" s="165"/>
      <c r="B863" s="236" t="s">
        <v>371</v>
      </c>
      <c r="C863" s="165" t="s">
        <v>372</v>
      </c>
      <c r="D863" s="165" t="s">
        <v>373</v>
      </c>
      <c r="E863" s="304" t="s">
        <v>374</v>
      </c>
      <c r="F863" s="304"/>
      <c r="G863" s="167" t="s">
        <v>375</v>
      </c>
      <c r="H863" s="166" t="s">
        <v>376</v>
      </c>
      <c r="I863" s="166" t="s">
        <v>377</v>
      </c>
      <c r="J863" s="166" t="s">
        <v>378</v>
      </c>
    </row>
    <row r="864" spans="1:10" ht="39" customHeight="1" x14ac:dyDescent="0.25">
      <c r="A864" s="168" t="s">
        <v>379</v>
      </c>
      <c r="B864" s="237">
        <v>91273</v>
      </c>
      <c r="C864" s="168" t="s">
        <v>380</v>
      </c>
      <c r="D864" s="168" t="s">
        <v>734</v>
      </c>
      <c r="E864" s="305" t="s">
        <v>391</v>
      </c>
      <c r="F864" s="305"/>
      <c r="G864" s="169" t="s">
        <v>387</v>
      </c>
      <c r="H864" s="170">
        <v>1</v>
      </c>
      <c r="I864" s="171">
        <v>0.45</v>
      </c>
      <c r="J864" s="171">
        <v>0.45</v>
      </c>
    </row>
    <row r="865" spans="1:10" ht="64.95" customHeight="1" thickBot="1" x14ac:dyDescent="0.3">
      <c r="A865" s="177" t="s">
        <v>394</v>
      </c>
      <c r="B865" s="238">
        <v>1442</v>
      </c>
      <c r="C865" s="177" t="s">
        <v>380</v>
      </c>
      <c r="D865" s="177" t="s">
        <v>738</v>
      </c>
      <c r="E865" s="307" t="s">
        <v>605</v>
      </c>
      <c r="F865" s="307"/>
      <c r="G865" s="178" t="s">
        <v>577</v>
      </c>
      <c r="H865" s="179">
        <v>5.3300000000000001E-5</v>
      </c>
      <c r="I865" s="180">
        <v>8483.0499999999993</v>
      </c>
      <c r="J865" s="180">
        <v>0.45</v>
      </c>
    </row>
    <row r="866" spans="1:10" ht="1.05" customHeight="1" thickTop="1" x14ac:dyDescent="0.25">
      <c r="A866" s="181"/>
      <c r="B866" s="239"/>
      <c r="C866" s="181"/>
      <c r="D866" s="181"/>
      <c r="E866" s="181"/>
      <c r="F866" s="181"/>
      <c r="G866" s="181"/>
      <c r="H866" s="181"/>
      <c r="I866" s="181"/>
      <c r="J866" s="181"/>
    </row>
    <row r="867" spans="1:10" ht="18" customHeight="1" x14ac:dyDescent="0.25">
      <c r="A867" s="165"/>
      <c r="B867" s="236" t="s">
        <v>371</v>
      </c>
      <c r="C867" s="165" t="s">
        <v>372</v>
      </c>
      <c r="D867" s="165" t="s">
        <v>373</v>
      </c>
      <c r="E867" s="304" t="s">
        <v>374</v>
      </c>
      <c r="F867" s="304"/>
      <c r="G867" s="167" t="s">
        <v>375</v>
      </c>
      <c r="H867" s="166" t="s">
        <v>376</v>
      </c>
      <c r="I867" s="166" t="s">
        <v>377</v>
      </c>
      <c r="J867" s="166" t="s">
        <v>378</v>
      </c>
    </row>
    <row r="868" spans="1:10" ht="39" customHeight="1" x14ac:dyDescent="0.25">
      <c r="A868" s="168" t="s">
        <v>379</v>
      </c>
      <c r="B868" s="237">
        <v>91274</v>
      </c>
      <c r="C868" s="168" t="s">
        <v>380</v>
      </c>
      <c r="D868" s="168" t="s">
        <v>735</v>
      </c>
      <c r="E868" s="305" t="s">
        <v>391</v>
      </c>
      <c r="F868" s="305"/>
      <c r="G868" s="169" t="s">
        <v>387</v>
      </c>
      <c r="H868" s="170">
        <v>1</v>
      </c>
      <c r="I868" s="171">
        <v>0.12</v>
      </c>
      <c r="J868" s="171">
        <v>0.12</v>
      </c>
    </row>
    <row r="869" spans="1:10" ht="64.95" customHeight="1" thickBot="1" x14ac:dyDescent="0.3">
      <c r="A869" s="177" t="s">
        <v>394</v>
      </c>
      <c r="B869" s="238">
        <v>1442</v>
      </c>
      <c r="C869" s="177" t="s">
        <v>380</v>
      </c>
      <c r="D869" s="177" t="s">
        <v>738</v>
      </c>
      <c r="E869" s="307" t="s">
        <v>605</v>
      </c>
      <c r="F869" s="307"/>
      <c r="G869" s="178" t="s">
        <v>577</v>
      </c>
      <c r="H869" s="179">
        <v>1.43E-5</v>
      </c>
      <c r="I869" s="180">
        <v>8483.0499999999993</v>
      </c>
      <c r="J869" s="180">
        <v>0.12</v>
      </c>
    </row>
    <row r="870" spans="1:10" ht="1.05" customHeight="1" thickTop="1" x14ac:dyDescent="0.25">
      <c r="A870" s="181"/>
      <c r="B870" s="239"/>
      <c r="C870" s="181"/>
      <c r="D870" s="181"/>
      <c r="E870" s="181"/>
      <c r="F870" s="181"/>
      <c r="G870" s="181"/>
      <c r="H870" s="181"/>
      <c r="I870" s="181"/>
      <c r="J870" s="181"/>
    </row>
    <row r="871" spans="1:10" ht="18" customHeight="1" x14ac:dyDescent="0.25">
      <c r="A871" s="165"/>
      <c r="B871" s="236" t="s">
        <v>371</v>
      </c>
      <c r="C871" s="165" t="s">
        <v>372</v>
      </c>
      <c r="D871" s="165" t="s">
        <v>373</v>
      </c>
      <c r="E871" s="304" t="s">
        <v>374</v>
      </c>
      <c r="F871" s="304"/>
      <c r="G871" s="167" t="s">
        <v>375</v>
      </c>
      <c r="H871" s="166" t="s">
        <v>376</v>
      </c>
      <c r="I871" s="166" t="s">
        <v>377</v>
      </c>
      <c r="J871" s="166" t="s">
        <v>378</v>
      </c>
    </row>
    <row r="872" spans="1:10" ht="39" customHeight="1" x14ac:dyDescent="0.25">
      <c r="A872" s="168" t="s">
        <v>379</v>
      </c>
      <c r="B872" s="237">
        <v>91275</v>
      </c>
      <c r="C872" s="168" t="s">
        <v>380</v>
      </c>
      <c r="D872" s="168" t="s">
        <v>736</v>
      </c>
      <c r="E872" s="305" t="s">
        <v>391</v>
      </c>
      <c r="F872" s="305"/>
      <c r="G872" s="169" t="s">
        <v>387</v>
      </c>
      <c r="H872" s="170">
        <v>1</v>
      </c>
      <c r="I872" s="171">
        <v>0.56000000000000005</v>
      </c>
      <c r="J872" s="171">
        <v>0.56000000000000005</v>
      </c>
    </row>
    <row r="873" spans="1:10" ht="64.95" customHeight="1" thickBot="1" x14ac:dyDescent="0.3">
      <c r="A873" s="177" t="s">
        <v>394</v>
      </c>
      <c r="B873" s="238">
        <v>1442</v>
      </c>
      <c r="C873" s="177" t="s">
        <v>380</v>
      </c>
      <c r="D873" s="177" t="s">
        <v>738</v>
      </c>
      <c r="E873" s="307" t="s">
        <v>605</v>
      </c>
      <c r="F873" s="307"/>
      <c r="G873" s="178" t="s">
        <v>577</v>
      </c>
      <c r="H873" s="179">
        <v>6.6699999999999995E-5</v>
      </c>
      <c r="I873" s="180">
        <v>8483.0499999999993</v>
      </c>
      <c r="J873" s="180">
        <v>0.56000000000000005</v>
      </c>
    </row>
    <row r="874" spans="1:10" ht="1.05" customHeight="1" thickTop="1" x14ac:dyDescent="0.25">
      <c r="A874" s="181"/>
      <c r="B874" s="239"/>
      <c r="C874" s="181"/>
      <c r="D874" s="181"/>
      <c r="E874" s="181"/>
      <c r="F874" s="181"/>
      <c r="G874" s="181"/>
      <c r="H874" s="181"/>
      <c r="I874" s="181"/>
      <c r="J874" s="181"/>
    </row>
    <row r="875" spans="1:10" ht="18" customHeight="1" x14ac:dyDescent="0.25">
      <c r="A875" s="165"/>
      <c r="B875" s="236" t="s">
        <v>371</v>
      </c>
      <c r="C875" s="165" t="s">
        <v>372</v>
      </c>
      <c r="D875" s="165" t="s">
        <v>373</v>
      </c>
      <c r="E875" s="304" t="s">
        <v>374</v>
      </c>
      <c r="F875" s="304"/>
      <c r="G875" s="167" t="s">
        <v>375</v>
      </c>
      <c r="H875" s="166" t="s">
        <v>376</v>
      </c>
      <c r="I875" s="166" t="s">
        <v>377</v>
      </c>
      <c r="J875" s="166" t="s">
        <v>378</v>
      </c>
    </row>
    <row r="876" spans="1:10" ht="39" customHeight="1" x14ac:dyDescent="0.25">
      <c r="A876" s="168" t="s">
        <v>379</v>
      </c>
      <c r="B876" s="237">
        <v>91276</v>
      </c>
      <c r="C876" s="168" t="s">
        <v>380</v>
      </c>
      <c r="D876" s="168" t="s">
        <v>737</v>
      </c>
      <c r="E876" s="305" t="s">
        <v>391</v>
      </c>
      <c r="F876" s="305"/>
      <c r="G876" s="169" t="s">
        <v>387</v>
      </c>
      <c r="H876" s="170">
        <v>1</v>
      </c>
      <c r="I876" s="171">
        <v>6.95</v>
      </c>
      <c r="J876" s="171">
        <v>6.95</v>
      </c>
    </row>
    <row r="877" spans="1:10" ht="24" customHeight="1" thickBot="1" x14ac:dyDescent="0.3">
      <c r="A877" s="177" t="s">
        <v>394</v>
      </c>
      <c r="B877" s="238">
        <v>4222</v>
      </c>
      <c r="C877" s="177" t="s">
        <v>380</v>
      </c>
      <c r="D877" s="177" t="s">
        <v>618</v>
      </c>
      <c r="E877" s="307" t="s">
        <v>396</v>
      </c>
      <c r="F877" s="307"/>
      <c r="G877" s="178" t="s">
        <v>619</v>
      </c>
      <c r="H877" s="179">
        <v>1.44</v>
      </c>
      <c r="I877" s="180">
        <v>4.83</v>
      </c>
      <c r="J877" s="180">
        <v>6.95</v>
      </c>
    </row>
    <row r="878" spans="1:10" ht="1.05" customHeight="1" thickTop="1" x14ac:dyDescent="0.25">
      <c r="A878" s="181"/>
      <c r="B878" s="239"/>
      <c r="C878" s="181"/>
      <c r="D878" s="181"/>
      <c r="E878" s="181"/>
      <c r="F878" s="181"/>
      <c r="G878" s="181"/>
      <c r="H878" s="181"/>
      <c r="I878" s="181"/>
      <c r="J878" s="181"/>
    </row>
    <row r="879" spans="1:10" ht="18" customHeight="1" x14ac:dyDescent="0.25">
      <c r="A879" s="165"/>
      <c r="B879" s="236" t="s">
        <v>371</v>
      </c>
      <c r="C879" s="165" t="s">
        <v>372</v>
      </c>
      <c r="D879" s="165" t="s">
        <v>373</v>
      </c>
      <c r="E879" s="304" t="s">
        <v>374</v>
      </c>
      <c r="F879" s="304"/>
      <c r="G879" s="167" t="s">
        <v>375</v>
      </c>
      <c r="H879" s="166" t="s">
        <v>376</v>
      </c>
      <c r="I879" s="166" t="s">
        <v>377</v>
      </c>
      <c r="J879" s="166" t="s">
        <v>378</v>
      </c>
    </row>
    <row r="880" spans="1:10" ht="25.95" customHeight="1" x14ac:dyDescent="0.25">
      <c r="A880" s="168" t="s">
        <v>379</v>
      </c>
      <c r="B880" s="237">
        <v>5212552</v>
      </c>
      <c r="C880" s="168" t="s">
        <v>398</v>
      </c>
      <c r="D880" s="168" t="s">
        <v>739</v>
      </c>
      <c r="E880" s="305" t="s">
        <v>400</v>
      </c>
      <c r="F880" s="305"/>
      <c r="G880" s="169" t="s">
        <v>383</v>
      </c>
      <c r="H880" s="170">
        <v>1</v>
      </c>
      <c r="I880" s="171">
        <v>13.97</v>
      </c>
      <c r="J880" s="171">
        <v>13.97</v>
      </c>
    </row>
    <row r="881" spans="1:10" ht="15" customHeight="1" x14ac:dyDescent="0.25">
      <c r="A881" s="304" t="s">
        <v>402</v>
      </c>
      <c r="B881" s="312" t="s">
        <v>371</v>
      </c>
      <c r="C881" s="304" t="s">
        <v>372</v>
      </c>
      <c r="D881" s="304" t="s">
        <v>403</v>
      </c>
      <c r="E881" s="311" t="s">
        <v>404</v>
      </c>
      <c r="F881" s="310" t="s">
        <v>405</v>
      </c>
      <c r="G881" s="311"/>
      <c r="H881" s="310" t="s">
        <v>406</v>
      </c>
      <c r="I881" s="311"/>
      <c r="J881" s="311" t="s">
        <v>407</v>
      </c>
    </row>
    <row r="882" spans="1:10" ht="15" customHeight="1" x14ac:dyDescent="0.25">
      <c r="A882" s="311"/>
      <c r="B882" s="312"/>
      <c r="C882" s="311"/>
      <c r="D882" s="311"/>
      <c r="E882" s="311"/>
      <c r="F882" s="166" t="s">
        <v>408</v>
      </c>
      <c r="G882" s="166" t="s">
        <v>409</v>
      </c>
      <c r="H882" s="166" t="s">
        <v>408</v>
      </c>
      <c r="I882" s="166" t="s">
        <v>409</v>
      </c>
      <c r="J882" s="311"/>
    </row>
    <row r="883" spans="1:10" ht="25.95" customHeight="1" x14ac:dyDescent="0.25">
      <c r="A883" s="177" t="s">
        <v>394</v>
      </c>
      <c r="B883" s="238" t="s">
        <v>740</v>
      </c>
      <c r="C883" s="177" t="s">
        <v>398</v>
      </c>
      <c r="D883" s="177" t="s">
        <v>741</v>
      </c>
      <c r="E883" s="179">
        <v>1</v>
      </c>
      <c r="F883" s="180">
        <v>1</v>
      </c>
      <c r="G883" s="180">
        <v>0</v>
      </c>
      <c r="H883" s="182">
        <v>35.3003</v>
      </c>
      <c r="I883" s="182">
        <v>30.578700000000001</v>
      </c>
      <c r="J883" s="182">
        <v>35.3003</v>
      </c>
    </row>
    <row r="884" spans="1:10" ht="24" customHeight="1" x14ac:dyDescent="0.25">
      <c r="A884" s="177" t="s">
        <v>394</v>
      </c>
      <c r="B884" s="238" t="s">
        <v>742</v>
      </c>
      <c r="C884" s="177" t="s">
        <v>398</v>
      </c>
      <c r="D884" s="177" t="s">
        <v>743</v>
      </c>
      <c r="E884" s="179">
        <v>1</v>
      </c>
      <c r="F884" s="180">
        <v>1</v>
      </c>
      <c r="G884" s="180">
        <v>0</v>
      </c>
      <c r="H884" s="182">
        <v>21.273900000000001</v>
      </c>
      <c r="I884" s="182">
        <v>4.5391000000000004</v>
      </c>
      <c r="J884" s="182">
        <v>21.273900000000001</v>
      </c>
    </row>
    <row r="885" spans="1:10" ht="19.95" customHeight="1" x14ac:dyDescent="0.25">
      <c r="A885" s="308"/>
      <c r="B885" s="309"/>
      <c r="C885" s="308"/>
      <c r="D885" s="308"/>
      <c r="E885" s="308"/>
      <c r="F885" s="308" t="s">
        <v>416</v>
      </c>
      <c r="G885" s="308"/>
      <c r="H885" s="308"/>
      <c r="I885" s="308"/>
      <c r="J885" s="183">
        <v>56.574199999999998</v>
      </c>
    </row>
    <row r="886" spans="1:10" ht="19.95" customHeight="1" x14ac:dyDescent="0.25">
      <c r="A886" s="308"/>
      <c r="B886" s="309"/>
      <c r="C886" s="308"/>
      <c r="D886" s="308"/>
      <c r="E886" s="308"/>
      <c r="F886" s="308" t="s">
        <v>417</v>
      </c>
      <c r="G886" s="308"/>
      <c r="H886" s="308"/>
      <c r="I886" s="308"/>
      <c r="J886" s="183">
        <v>56.574199999999998</v>
      </c>
    </row>
    <row r="887" spans="1:10" ht="19.95" customHeight="1" x14ac:dyDescent="0.25">
      <c r="A887" s="308"/>
      <c r="B887" s="309"/>
      <c r="C887" s="308"/>
      <c r="D887" s="308"/>
      <c r="E887" s="308"/>
      <c r="F887" s="308" t="s">
        <v>418</v>
      </c>
      <c r="G887" s="308"/>
      <c r="H887" s="308"/>
      <c r="I887" s="308"/>
      <c r="J887" s="183">
        <v>0</v>
      </c>
    </row>
    <row r="888" spans="1:10" ht="19.95" customHeight="1" x14ac:dyDescent="0.25">
      <c r="A888" s="308"/>
      <c r="B888" s="309"/>
      <c r="C888" s="308"/>
      <c r="D888" s="308"/>
      <c r="E888" s="308"/>
      <c r="F888" s="308" t="s">
        <v>419</v>
      </c>
      <c r="G888" s="308"/>
      <c r="H888" s="308"/>
      <c r="I888" s="308"/>
      <c r="J888" s="183">
        <v>0</v>
      </c>
    </row>
    <row r="889" spans="1:10" ht="19.95" customHeight="1" x14ac:dyDescent="0.25">
      <c r="A889" s="308"/>
      <c r="B889" s="309"/>
      <c r="C889" s="308"/>
      <c r="D889" s="308"/>
      <c r="E889" s="308"/>
      <c r="F889" s="308" t="s">
        <v>420</v>
      </c>
      <c r="G889" s="308"/>
      <c r="H889" s="308"/>
      <c r="I889" s="308"/>
      <c r="J889" s="183">
        <v>19.149999999999999</v>
      </c>
    </row>
    <row r="890" spans="1:10" ht="19.95" customHeight="1" x14ac:dyDescent="0.25">
      <c r="A890" s="308"/>
      <c r="B890" s="309"/>
      <c r="C890" s="308"/>
      <c r="D890" s="308"/>
      <c r="E890" s="308"/>
      <c r="F890" s="308" t="s">
        <v>421</v>
      </c>
      <c r="G890" s="308"/>
      <c r="H890" s="308"/>
      <c r="I890" s="308"/>
      <c r="J890" s="183">
        <v>2.9542999999999999</v>
      </c>
    </row>
    <row r="891" spans="1:10" ht="19.95" customHeight="1" x14ac:dyDescent="0.25">
      <c r="A891" s="165" t="s">
        <v>548</v>
      </c>
      <c r="B891" s="236" t="s">
        <v>372</v>
      </c>
      <c r="C891" s="165" t="s">
        <v>371</v>
      </c>
      <c r="D891" s="165" t="s">
        <v>396</v>
      </c>
      <c r="E891" s="166" t="s">
        <v>404</v>
      </c>
      <c r="F891" s="166" t="s">
        <v>424</v>
      </c>
      <c r="G891" s="311" t="s">
        <v>425</v>
      </c>
      <c r="H891" s="311"/>
      <c r="I891" s="311"/>
      <c r="J891" s="166" t="s">
        <v>407</v>
      </c>
    </row>
    <row r="892" spans="1:10" ht="24" customHeight="1" x14ac:dyDescent="0.25">
      <c r="A892" s="177" t="s">
        <v>394</v>
      </c>
      <c r="B892" s="238" t="s">
        <v>398</v>
      </c>
      <c r="C892" s="177" t="s">
        <v>744</v>
      </c>
      <c r="D892" s="177" t="s">
        <v>745</v>
      </c>
      <c r="E892" s="179">
        <v>0.112</v>
      </c>
      <c r="F892" s="178" t="s">
        <v>538</v>
      </c>
      <c r="G892" s="314">
        <v>64.641599999999997</v>
      </c>
      <c r="H892" s="314"/>
      <c r="I892" s="307"/>
      <c r="J892" s="182">
        <v>7.2398999999999996</v>
      </c>
    </row>
    <row r="893" spans="1:10" ht="19.95" customHeight="1" x14ac:dyDescent="0.25">
      <c r="A893" s="308"/>
      <c r="B893" s="309"/>
      <c r="C893" s="308"/>
      <c r="D893" s="308"/>
      <c r="E893" s="308"/>
      <c r="F893" s="308" t="s">
        <v>553</v>
      </c>
      <c r="G893" s="308"/>
      <c r="H893" s="308"/>
      <c r="I893" s="308"/>
      <c r="J893" s="183">
        <v>7.2398999999999996</v>
      </c>
    </row>
    <row r="894" spans="1:10" ht="19.95" customHeight="1" x14ac:dyDescent="0.25">
      <c r="A894" s="165" t="s">
        <v>422</v>
      </c>
      <c r="B894" s="236" t="s">
        <v>372</v>
      </c>
      <c r="C894" s="165" t="s">
        <v>371</v>
      </c>
      <c r="D894" s="165" t="s">
        <v>423</v>
      </c>
      <c r="E894" s="166" t="s">
        <v>404</v>
      </c>
      <c r="F894" s="166" t="s">
        <v>424</v>
      </c>
      <c r="G894" s="311" t="s">
        <v>425</v>
      </c>
      <c r="H894" s="311"/>
      <c r="I894" s="311"/>
      <c r="J894" s="166" t="s">
        <v>407</v>
      </c>
    </row>
    <row r="895" spans="1:10" ht="25.95" customHeight="1" x14ac:dyDescent="0.25">
      <c r="A895" s="172" t="s">
        <v>426</v>
      </c>
      <c r="B895" s="233" t="s">
        <v>380</v>
      </c>
      <c r="C895" s="172">
        <v>88241</v>
      </c>
      <c r="D895" s="172" t="s">
        <v>580</v>
      </c>
      <c r="E895" s="175">
        <v>5.2219300000000003E-2</v>
      </c>
      <c r="F895" s="174" t="s">
        <v>387</v>
      </c>
      <c r="G895" s="313">
        <v>20.350000000000001</v>
      </c>
      <c r="H895" s="313"/>
      <c r="I895" s="306"/>
      <c r="J895" s="184">
        <v>1.0627</v>
      </c>
    </row>
    <row r="896" spans="1:10" ht="24" customHeight="1" x14ac:dyDescent="0.25">
      <c r="A896" s="172" t="s">
        <v>426</v>
      </c>
      <c r="B896" s="233" t="s">
        <v>380</v>
      </c>
      <c r="C896" s="172">
        <v>88310</v>
      </c>
      <c r="D896" s="172" t="s">
        <v>731</v>
      </c>
      <c r="E896" s="175">
        <v>0.10443860000000001</v>
      </c>
      <c r="F896" s="174" t="s">
        <v>387</v>
      </c>
      <c r="G896" s="313">
        <v>25.93</v>
      </c>
      <c r="H896" s="313"/>
      <c r="I896" s="306"/>
      <c r="J896" s="184">
        <v>2.7081</v>
      </c>
    </row>
    <row r="897" spans="1:10" ht="19.95" customHeight="1" x14ac:dyDescent="0.25">
      <c r="A897" s="308"/>
      <c r="B897" s="309"/>
      <c r="C897" s="308"/>
      <c r="D897" s="308"/>
      <c r="E897" s="308"/>
      <c r="F897" s="308" t="s">
        <v>427</v>
      </c>
      <c r="G897" s="308"/>
      <c r="H897" s="308"/>
      <c r="I897" s="308"/>
      <c r="J897" s="183">
        <v>3.7707999999999999</v>
      </c>
    </row>
    <row r="898" spans="1:10" ht="19.95" customHeight="1" x14ac:dyDescent="0.25">
      <c r="A898" s="165" t="s">
        <v>504</v>
      </c>
      <c r="B898" s="236" t="s">
        <v>372</v>
      </c>
      <c r="C898" s="165" t="s">
        <v>394</v>
      </c>
      <c r="D898" s="165" t="s">
        <v>505</v>
      </c>
      <c r="E898" s="166" t="s">
        <v>371</v>
      </c>
      <c r="F898" s="166" t="s">
        <v>404</v>
      </c>
      <c r="G898" s="167" t="s">
        <v>424</v>
      </c>
      <c r="H898" s="311" t="s">
        <v>425</v>
      </c>
      <c r="I898" s="311"/>
      <c r="J898" s="166" t="s">
        <v>407</v>
      </c>
    </row>
    <row r="899" spans="1:10" ht="39" customHeight="1" x14ac:dyDescent="0.25">
      <c r="A899" s="172" t="s">
        <v>506</v>
      </c>
      <c r="B899" s="233" t="s">
        <v>398</v>
      </c>
      <c r="C899" s="172" t="s">
        <v>744</v>
      </c>
      <c r="D899" s="172" t="s">
        <v>554</v>
      </c>
      <c r="E899" s="173">
        <v>5914655</v>
      </c>
      <c r="F899" s="175">
        <v>1.1E-4</v>
      </c>
      <c r="G899" s="174" t="s">
        <v>495</v>
      </c>
      <c r="H899" s="313">
        <v>27.72</v>
      </c>
      <c r="I899" s="306"/>
      <c r="J899" s="184">
        <v>3.0000000000000001E-3</v>
      </c>
    </row>
    <row r="900" spans="1:10" ht="19.95" customHeight="1" x14ac:dyDescent="0.25">
      <c r="A900" s="308"/>
      <c r="B900" s="309"/>
      <c r="C900" s="308"/>
      <c r="D900" s="308"/>
      <c r="E900" s="308"/>
      <c r="F900" s="308" t="s">
        <v>508</v>
      </c>
      <c r="G900" s="308"/>
      <c r="H900" s="308"/>
      <c r="I900" s="308"/>
      <c r="J900" s="183">
        <v>3.0000000000000001E-3</v>
      </c>
    </row>
    <row r="901" spans="1:10" ht="19.95" customHeight="1" x14ac:dyDescent="0.25">
      <c r="A901" s="165" t="s">
        <v>509</v>
      </c>
      <c r="B901" s="236" t="s">
        <v>372</v>
      </c>
      <c r="C901" s="165" t="s">
        <v>394</v>
      </c>
      <c r="D901" s="165" t="s">
        <v>510</v>
      </c>
      <c r="E901" s="166" t="s">
        <v>404</v>
      </c>
      <c r="F901" s="166" t="s">
        <v>424</v>
      </c>
      <c r="G901" s="310" t="s">
        <v>511</v>
      </c>
      <c r="H901" s="311"/>
      <c r="I901" s="311"/>
      <c r="J901" s="166" t="s">
        <v>407</v>
      </c>
    </row>
    <row r="902" spans="1:10" ht="19.95" customHeight="1" x14ac:dyDescent="0.25">
      <c r="A902" s="167"/>
      <c r="B902" s="240"/>
      <c r="C902" s="167"/>
      <c r="D902" s="167"/>
      <c r="E902" s="167"/>
      <c r="F902" s="167"/>
      <c r="G902" s="167" t="s">
        <v>512</v>
      </c>
      <c r="H902" s="167" t="s">
        <v>513</v>
      </c>
      <c r="I902" s="167" t="s">
        <v>514</v>
      </c>
      <c r="J902" s="167"/>
    </row>
    <row r="903" spans="1:10" ht="49.95" customHeight="1" x14ac:dyDescent="0.25">
      <c r="A903" s="172" t="s">
        <v>510</v>
      </c>
      <c r="B903" s="233" t="s">
        <v>398</v>
      </c>
      <c r="C903" s="172" t="s">
        <v>744</v>
      </c>
      <c r="D903" s="172" t="s">
        <v>746</v>
      </c>
      <c r="E903" s="175">
        <v>1.1E-4</v>
      </c>
      <c r="F903" s="174" t="s">
        <v>497</v>
      </c>
      <c r="G903" s="173" t="s">
        <v>556</v>
      </c>
      <c r="H903" s="173" t="s">
        <v>557</v>
      </c>
      <c r="I903" s="173" t="s">
        <v>558</v>
      </c>
      <c r="J903" s="184">
        <v>0</v>
      </c>
    </row>
    <row r="904" spans="1:10" ht="19.95" customHeight="1" thickBot="1" x14ac:dyDescent="0.3">
      <c r="A904" s="308"/>
      <c r="B904" s="309"/>
      <c r="C904" s="308"/>
      <c r="D904" s="308"/>
      <c r="E904" s="308"/>
      <c r="F904" s="308" t="s">
        <v>519</v>
      </c>
      <c r="G904" s="308"/>
      <c r="H904" s="308"/>
      <c r="I904" s="308"/>
      <c r="J904" s="183">
        <v>0</v>
      </c>
    </row>
    <row r="905" spans="1:10" ht="1.05" customHeight="1" thickTop="1" x14ac:dyDescent="0.25">
      <c r="A905" s="181"/>
      <c r="B905" s="239"/>
      <c r="C905" s="181"/>
      <c r="D905" s="181"/>
      <c r="E905" s="181"/>
      <c r="F905" s="181"/>
      <c r="G905" s="181"/>
      <c r="H905" s="181"/>
      <c r="I905" s="181"/>
      <c r="J905" s="181"/>
    </row>
    <row r="906" spans="1:10" ht="18" customHeight="1" x14ac:dyDescent="0.25">
      <c r="A906" s="165"/>
      <c r="B906" s="236" t="s">
        <v>371</v>
      </c>
      <c r="C906" s="165" t="s">
        <v>372</v>
      </c>
      <c r="D906" s="165" t="s">
        <v>373</v>
      </c>
      <c r="E906" s="304" t="s">
        <v>374</v>
      </c>
      <c r="F906" s="304"/>
      <c r="G906" s="167" t="s">
        <v>375</v>
      </c>
      <c r="H906" s="166" t="s">
        <v>376</v>
      </c>
      <c r="I906" s="166" t="s">
        <v>377</v>
      </c>
      <c r="J906" s="166" t="s">
        <v>378</v>
      </c>
    </row>
    <row r="907" spans="1:10" ht="25.95" customHeight="1" x14ac:dyDescent="0.25">
      <c r="A907" s="168" t="s">
        <v>379</v>
      </c>
      <c r="B907" s="237">
        <v>5213414</v>
      </c>
      <c r="C907" s="168" t="s">
        <v>398</v>
      </c>
      <c r="D907" s="168" t="s">
        <v>545</v>
      </c>
      <c r="E907" s="305" t="s">
        <v>400</v>
      </c>
      <c r="F907" s="305"/>
      <c r="G907" s="169" t="s">
        <v>383</v>
      </c>
      <c r="H907" s="170">
        <v>1</v>
      </c>
      <c r="I907" s="171">
        <v>455.28</v>
      </c>
      <c r="J907" s="171">
        <v>455.28</v>
      </c>
    </row>
    <row r="908" spans="1:10" ht="15" customHeight="1" x14ac:dyDescent="0.25">
      <c r="A908" s="304" t="s">
        <v>402</v>
      </c>
      <c r="B908" s="312" t="s">
        <v>371</v>
      </c>
      <c r="C908" s="304" t="s">
        <v>372</v>
      </c>
      <c r="D908" s="304" t="s">
        <v>403</v>
      </c>
      <c r="E908" s="311" t="s">
        <v>404</v>
      </c>
      <c r="F908" s="310" t="s">
        <v>405</v>
      </c>
      <c r="G908" s="311"/>
      <c r="H908" s="310" t="s">
        <v>406</v>
      </c>
      <c r="I908" s="311"/>
      <c r="J908" s="311" t="s">
        <v>407</v>
      </c>
    </row>
    <row r="909" spans="1:10" ht="15" customHeight="1" x14ac:dyDescent="0.25">
      <c r="A909" s="311"/>
      <c r="B909" s="312"/>
      <c r="C909" s="311"/>
      <c r="D909" s="311"/>
      <c r="E909" s="311"/>
      <c r="F909" s="166" t="s">
        <v>408</v>
      </c>
      <c r="G909" s="166" t="s">
        <v>409</v>
      </c>
      <c r="H909" s="166" t="s">
        <v>408</v>
      </c>
      <c r="I909" s="166" t="s">
        <v>409</v>
      </c>
      <c r="J909" s="311"/>
    </row>
    <row r="910" spans="1:10" ht="24" customHeight="1" x14ac:dyDescent="0.25">
      <c r="A910" s="177" t="s">
        <v>394</v>
      </c>
      <c r="B910" s="238" t="s">
        <v>747</v>
      </c>
      <c r="C910" s="177" t="s">
        <v>398</v>
      </c>
      <c r="D910" s="177" t="s">
        <v>748</v>
      </c>
      <c r="E910" s="179">
        <v>0.15060000000000001</v>
      </c>
      <c r="F910" s="180">
        <v>1</v>
      </c>
      <c r="G910" s="180">
        <v>0</v>
      </c>
      <c r="H910" s="182">
        <v>0.1658</v>
      </c>
      <c r="I910" s="182">
        <v>0.11</v>
      </c>
      <c r="J910" s="182">
        <v>2.5000000000000001E-2</v>
      </c>
    </row>
    <row r="911" spans="1:10" ht="24" customHeight="1" x14ac:dyDescent="0.25">
      <c r="A911" s="177" t="s">
        <v>394</v>
      </c>
      <c r="B911" s="238" t="s">
        <v>742</v>
      </c>
      <c r="C911" s="177" t="s">
        <v>398</v>
      </c>
      <c r="D911" s="177" t="s">
        <v>743</v>
      </c>
      <c r="E911" s="179">
        <v>0.48193000000000003</v>
      </c>
      <c r="F911" s="180">
        <v>1</v>
      </c>
      <c r="G911" s="180">
        <v>0</v>
      </c>
      <c r="H911" s="182">
        <v>21.273900000000001</v>
      </c>
      <c r="I911" s="182">
        <v>4.5391000000000004</v>
      </c>
      <c r="J911" s="182">
        <v>10.2525</v>
      </c>
    </row>
    <row r="912" spans="1:10" ht="24" customHeight="1" x14ac:dyDescent="0.25">
      <c r="A912" s="177" t="s">
        <v>394</v>
      </c>
      <c r="B912" s="238" t="s">
        <v>749</v>
      </c>
      <c r="C912" s="177" t="s">
        <v>398</v>
      </c>
      <c r="D912" s="177" t="s">
        <v>750</v>
      </c>
      <c r="E912" s="179">
        <v>0.20080000000000001</v>
      </c>
      <c r="F912" s="180">
        <v>1</v>
      </c>
      <c r="G912" s="180">
        <v>0</v>
      </c>
      <c r="H912" s="182">
        <v>12.136799999999999</v>
      </c>
      <c r="I912" s="182">
        <v>7.7149000000000001</v>
      </c>
      <c r="J912" s="182">
        <v>2.4371</v>
      </c>
    </row>
    <row r="913" spans="1:10" ht="25.95" customHeight="1" x14ac:dyDescent="0.25">
      <c r="A913" s="177" t="s">
        <v>394</v>
      </c>
      <c r="B913" s="238" t="s">
        <v>751</v>
      </c>
      <c r="C913" s="177" t="s">
        <v>398</v>
      </c>
      <c r="D913" s="177" t="s">
        <v>752</v>
      </c>
      <c r="E913" s="179">
        <v>0.48193000000000003</v>
      </c>
      <c r="F913" s="180">
        <v>1</v>
      </c>
      <c r="G913" s="180">
        <v>0</v>
      </c>
      <c r="H913" s="182">
        <v>11.1692</v>
      </c>
      <c r="I913" s="182">
        <v>7.0997000000000003</v>
      </c>
      <c r="J913" s="182">
        <v>5.3827999999999996</v>
      </c>
    </row>
    <row r="914" spans="1:10" ht="19.95" customHeight="1" x14ac:dyDescent="0.25">
      <c r="A914" s="308"/>
      <c r="B914" s="309"/>
      <c r="C914" s="308"/>
      <c r="D914" s="308"/>
      <c r="E914" s="308"/>
      <c r="F914" s="308" t="s">
        <v>416</v>
      </c>
      <c r="G914" s="308"/>
      <c r="H914" s="308"/>
      <c r="I914" s="308"/>
      <c r="J914" s="183">
        <v>18.0974</v>
      </c>
    </row>
    <row r="915" spans="1:10" ht="19.95" customHeight="1" x14ac:dyDescent="0.25">
      <c r="A915" s="308"/>
      <c r="B915" s="309"/>
      <c r="C915" s="308"/>
      <c r="D915" s="308"/>
      <c r="E915" s="308"/>
      <c r="F915" s="308" t="s">
        <v>417</v>
      </c>
      <c r="G915" s="308"/>
      <c r="H915" s="308"/>
      <c r="I915" s="308"/>
      <c r="J915" s="183">
        <v>18.0974</v>
      </c>
    </row>
    <row r="916" spans="1:10" ht="19.95" customHeight="1" x14ac:dyDescent="0.25">
      <c r="A916" s="308"/>
      <c r="B916" s="309"/>
      <c r="C916" s="308"/>
      <c r="D916" s="308"/>
      <c r="E916" s="308"/>
      <c r="F916" s="308" t="s">
        <v>418</v>
      </c>
      <c r="G916" s="308"/>
      <c r="H916" s="308"/>
      <c r="I916" s="308"/>
      <c r="J916" s="183">
        <v>0</v>
      </c>
    </row>
    <row r="917" spans="1:10" ht="19.95" customHeight="1" x14ac:dyDescent="0.25">
      <c r="A917" s="308"/>
      <c r="B917" s="309"/>
      <c r="C917" s="308"/>
      <c r="D917" s="308"/>
      <c r="E917" s="308"/>
      <c r="F917" s="308" t="s">
        <v>419</v>
      </c>
      <c r="G917" s="308"/>
      <c r="H917" s="308"/>
      <c r="I917" s="308"/>
      <c r="J917" s="183">
        <v>0</v>
      </c>
    </row>
    <row r="918" spans="1:10" ht="19.95" customHeight="1" x14ac:dyDescent="0.25">
      <c r="A918" s="308"/>
      <c r="B918" s="309"/>
      <c r="C918" s="308"/>
      <c r="D918" s="308"/>
      <c r="E918" s="308"/>
      <c r="F918" s="308" t="s">
        <v>420</v>
      </c>
      <c r="G918" s="308"/>
      <c r="H918" s="308"/>
      <c r="I918" s="308"/>
      <c r="J918" s="183">
        <v>4</v>
      </c>
    </row>
    <row r="919" spans="1:10" ht="19.95" customHeight="1" x14ac:dyDescent="0.25">
      <c r="A919" s="308"/>
      <c r="B919" s="309"/>
      <c r="C919" s="308"/>
      <c r="D919" s="308"/>
      <c r="E919" s="308"/>
      <c r="F919" s="308" t="s">
        <v>421</v>
      </c>
      <c r="G919" s="308"/>
      <c r="H919" s="308"/>
      <c r="I919" s="308"/>
      <c r="J919" s="183">
        <v>4.5244</v>
      </c>
    </row>
    <row r="920" spans="1:10" ht="19.95" customHeight="1" x14ac:dyDescent="0.25">
      <c r="A920" s="165" t="s">
        <v>548</v>
      </c>
      <c r="B920" s="236" t="s">
        <v>372</v>
      </c>
      <c r="C920" s="165" t="s">
        <v>371</v>
      </c>
      <c r="D920" s="165" t="s">
        <v>396</v>
      </c>
      <c r="E920" s="166" t="s">
        <v>404</v>
      </c>
      <c r="F920" s="166" t="s">
        <v>424</v>
      </c>
      <c r="G920" s="311" t="s">
        <v>425</v>
      </c>
      <c r="H920" s="311"/>
      <c r="I920" s="311"/>
      <c r="J920" s="166" t="s">
        <v>407</v>
      </c>
    </row>
    <row r="921" spans="1:10" ht="24" customHeight="1" x14ac:dyDescent="0.25">
      <c r="A921" s="177" t="s">
        <v>394</v>
      </c>
      <c r="B921" s="238" t="s">
        <v>398</v>
      </c>
      <c r="C921" s="177" t="s">
        <v>753</v>
      </c>
      <c r="D921" s="177" t="s">
        <v>754</v>
      </c>
      <c r="E921" s="179">
        <v>11.775</v>
      </c>
      <c r="F921" s="178" t="s">
        <v>538</v>
      </c>
      <c r="G921" s="314">
        <v>9.2398000000000007</v>
      </c>
      <c r="H921" s="314"/>
      <c r="I921" s="307"/>
      <c r="J921" s="182">
        <v>108.79859999999999</v>
      </c>
    </row>
    <row r="922" spans="1:10" ht="25.95" customHeight="1" x14ac:dyDescent="0.25">
      <c r="A922" s="177" t="s">
        <v>394</v>
      </c>
      <c r="B922" s="238" t="s">
        <v>398</v>
      </c>
      <c r="C922" s="177" t="s">
        <v>755</v>
      </c>
      <c r="D922" s="177" t="s">
        <v>756</v>
      </c>
      <c r="E922" s="179">
        <v>1</v>
      </c>
      <c r="F922" s="178" t="s">
        <v>383</v>
      </c>
      <c r="G922" s="314">
        <v>294.18639999999999</v>
      </c>
      <c r="H922" s="314"/>
      <c r="I922" s="307"/>
      <c r="J922" s="182">
        <v>294.18639999999999</v>
      </c>
    </row>
    <row r="923" spans="1:10" ht="19.95" customHeight="1" x14ac:dyDescent="0.25">
      <c r="A923" s="308"/>
      <c r="B923" s="309"/>
      <c r="C923" s="308"/>
      <c r="D923" s="308"/>
      <c r="E923" s="308"/>
      <c r="F923" s="308" t="s">
        <v>553</v>
      </c>
      <c r="G923" s="308"/>
      <c r="H923" s="308"/>
      <c r="I923" s="308"/>
      <c r="J923" s="183">
        <v>402.98500000000001</v>
      </c>
    </row>
    <row r="924" spans="1:10" ht="19.95" customHeight="1" x14ac:dyDescent="0.25">
      <c r="A924" s="165" t="s">
        <v>422</v>
      </c>
      <c r="B924" s="236" t="s">
        <v>372</v>
      </c>
      <c r="C924" s="165" t="s">
        <v>371</v>
      </c>
      <c r="D924" s="165" t="s">
        <v>423</v>
      </c>
      <c r="E924" s="166" t="s">
        <v>404</v>
      </c>
      <c r="F924" s="166" t="s">
        <v>424</v>
      </c>
      <c r="G924" s="311" t="s">
        <v>425</v>
      </c>
      <c r="H924" s="311"/>
      <c r="I924" s="311"/>
      <c r="J924" s="166" t="s">
        <v>407</v>
      </c>
    </row>
    <row r="925" spans="1:10" ht="25.95" customHeight="1" x14ac:dyDescent="0.25">
      <c r="A925" s="172" t="s">
        <v>426</v>
      </c>
      <c r="B925" s="233" t="s">
        <v>398</v>
      </c>
      <c r="C925" s="172">
        <v>5212552</v>
      </c>
      <c r="D925" s="172" t="s">
        <v>739</v>
      </c>
      <c r="E925" s="175">
        <v>1</v>
      </c>
      <c r="F925" s="174" t="s">
        <v>383</v>
      </c>
      <c r="G925" s="313">
        <v>13.97</v>
      </c>
      <c r="H925" s="313"/>
      <c r="I925" s="306"/>
      <c r="J925" s="184">
        <v>13.97</v>
      </c>
    </row>
    <row r="926" spans="1:10" ht="24" customHeight="1" x14ac:dyDescent="0.25">
      <c r="A926" s="172" t="s">
        <v>426</v>
      </c>
      <c r="B926" s="233" t="s">
        <v>380</v>
      </c>
      <c r="C926" s="172">
        <v>88316</v>
      </c>
      <c r="D926" s="172" t="s">
        <v>389</v>
      </c>
      <c r="E926" s="175">
        <v>0.5</v>
      </c>
      <c r="F926" s="174" t="s">
        <v>387</v>
      </c>
      <c r="G926" s="313">
        <v>19.41</v>
      </c>
      <c r="H926" s="313"/>
      <c r="I926" s="306"/>
      <c r="J926" s="184">
        <v>9.7050000000000001</v>
      </c>
    </row>
    <row r="927" spans="1:10" ht="25.95" customHeight="1" x14ac:dyDescent="0.25">
      <c r="A927" s="172" t="s">
        <v>426</v>
      </c>
      <c r="B927" s="233" t="s">
        <v>380</v>
      </c>
      <c r="C927" s="172">
        <v>88241</v>
      </c>
      <c r="D927" s="172" t="s">
        <v>580</v>
      </c>
      <c r="E927" s="175">
        <v>0.5</v>
      </c>
      <c r="F927" s="174" t="s">
        <v>387</v>
      </c>
      <c r="G927" s="313">
        <v>20.350000000000001</v>
      </c>
      <c r="H927" s="313"/>
      <c r="I927" s="306"/>
      <c r="J927" s="184">
        <v>10.175000000000001</v>
      </c>
    </row>
    <row r="928" spans="1:10" ht="25.95" customHeight="1" x14ac:dyDescent="0.25">
      <c r="A928" s="172" t="s">
        <v>426</v>
      </c>
      <c r="B928" s="233" t="s">
        <v>380</v>
      </c>
      <c r="C928" s="172">
        <v>88277</v>
      </c>
      <c r="D928" s="172" t="s">
        <v>546</v>
      </c>
      <c r="E928" s="175">
        <v>0.25</v>
      </c>
      <c r="F928" s="174" t="s">
        <v>387</v>
      </c>
      <c r="G928" s="313">
        <v>29.87</v>
      </c>
      <c r="H928" s="313"/>
      <c r="I928" s="306"/>
      <c r="J928" s="184">
        <v>7.4675000000000002</v>
      </c>
    </row>
    <row r="929" spans="1:10" ht="24" customHeight="1" x14ac:dyDescent="0.25">
      <c r="A929" s="172" t="s">
        <v>426</v>
      </c>
      <c r="B929" s="233" t="s">
        <v>380</v>
      </c>
      <c r="C929" s="172">
        <v>88315</v>
      </c>
      <c r="D929" s="172" t="s">
        <v>757</v>
      </c>
      <c r="E929" s="175">
        <v>0.25</v>
      </c>
      <c r="F929" s="174" t="s">
        <v>387</v>
      </c>
      <c r="G929" s="313">
        <v>24.53</v>
      </c>
      <c r="H929" s="313"/>
      <c r="I929" s="306"/>
      <c r="J929" s="184">
        <v>6.1325000000000003</v>
      </c>
    </row>
    <row r="930" spans="1:10" ht="19.95" customHeight="1" x14ac:dyDescent="0.25">
      <c r="A930" s="308"/>
      <c r="B930" s="309"/>
      <c r="C930" s="308"/>
      <c r="D930" s="308"/>
      <c r="E930" s="308"/>
      <c r="F930" s="308" t="s">
        <v>427</v>
      </c>
      <c r="G930" s="308"/>
      <c r="H930" s="308"/>
      <c r="I930" s="308"/>
      <c r="J930" s="183">
        <v>47.45</v>
      </c>
    </row>
    <row r="931" spans="1:10" ht="19.95" customHeight="1" x14ac:dyDescent="0.25">
      <c r="A931" s="165" t="s">
        <v>504</v>
      </c>
      <c r="B931" s="236" t="s">
        <v>372</v>
      </c>
      <c r="C931" s="165" t="s">
        <v>394</v>
      </c>
      <c r="D931" s="165" t="s">
        <v>505</v>
      </c>
      <c r="E931" s="166" t="s">
        <v>371</v>
      </c>
      <c r="F931" s="166" t="s">
        <v>404</v>
      </c>
      <c r="G931" s="167" t="s">
        <v>424</v>
      </c>
      <c r="H931" s="311" t="s">
        <v>425</v>
      </c>
      <c r="I931" s="311"/>
      <c r="J931" s="166" t="s">
        <v>407</v>
      </c>
    </row>
    <row r="932" spans="1:10" ht="39" customHeight="1" x14ac:dyDescent="0.25">
      <c r="A932" s="172" t="s">
        <v>506</v>
      </c>
      <c r="B932" s="233" t="s">
        <v>398</v>
      </c>
      <c r="C932" s="172" t="s">
        <v>753</v>
      </c>
      <c r="D932" s="172" t="s">
        <v>671</v>
      </c>
      <c r="E932" s="173">
        <v>5914333</v>
      </c>
      <c r="F932" s="175">
        <v>1.1780000000000001E-2</v>
      </c>
      <c r="G932" s="174" t="s">
        <v>495</v>
      </c>
      <c r="H932" s="313">
        <v>26.55</v>
      </c>
      <c r="I932" s="306"/>
      <c r="J932" s="184">
        <v>0.31280000000000002</v>
      </c>
    </row>
    <row r="933" spans="1:10" ht="39" customHeight="1" x14ac:dyDescent="0.25">
      <c r="A933" s="172" t="s">
        <v>506</v>
      </c>
      <c r="B933" s="233" t="s">
        <v>398</v>
      </c>
      <c r="C933" s="172" t="s">
        <v>755</v>
      </c>
      <c r="D933" s="172" t="s">
        <v>554</v>
      </c>
      <c r="E933" s="173">
        <v>5914655</v>
      </c>
      <c r="F933" s="175">
        <v>4.4000000000000002E-4</v>
      </c>
      <c r="G933" s="174" t="s">
        <v>495</v>
      </c>
      <c r="H933" s="313">
        <v>27.72</v>
      </c>
      <c r="I933" s="306"/>
      <c r="J933" s="184">
        <v>1.2200000000000001E-2</v>
      </c>
    </row>
    <row r="934" spans="1:10" ht="19.95" customHeight="1" x14ac:dyDescent="0.25">
      <c r="A934" s="308"/>
      <c r="B934" s="309"/>
      <c r="C934" s="308"/>
      <c r="D934" s="308"/>
      <c r="E934" s="308"/>
      <c r="F934" s="308" t="s">
        <v>508</v>
      </c>
      <c r="G934" s="308"/>
      <c r="H934" s="308"/>
      <c r="I934" s="308"/>
      <c r="J934" s="183">
        <v>0.32500000000000001</v>
      </c>
    </row>
    <row r="935" spans="1:10" ht="19.95" customHeight="1" x14ac:dyDescent="0.25">
      <c r="A935" s="165" t="s">
        <v>509</v>
      </c>
      <c r="B935" s="236" t="s">
        <v>372</v>
      </c>
      <c r="C935" s="165" t="s">
        <v>394</v>
      </c>
      <c r="D935" s="165" t="s">
        <v>510</v>
      </c>
      <c r="E935" s="166" t="s">
        <v>404</v>
      </c>
      <c r="F935" s="166" t="s">
        <v>424</v>
      </c>
      <c r="G935" s="310" t="s">
        <v>511</v>
      </c>
      <c r="H935" s="311"/>
      <c r="I935" s="311"/>
      <c r="J935" s="166" t="s">
        <v>407</v>
      </c>
    </row>
    <row r="936" spans="1:10" ht="19.95" customHeight="1" x14ac:dyDescent="0.25">
      <c r="A936" s="167"/>
      <c r="B936" s="240"/>
      <c r="C936" s="167"/>
      <c r="D936" s="167"/>
      <c r="E936" s="167"/>
      <c r="F936" s="167"/>
      <c r="G936" s="167" t="s">
        <v>512</v>
      </c>
      <c r="H936" s="167" t="s">
        <v>513</v>
      </c>
      <c r="I936" s="167" t="s">
        <v>514</v>
      </c>
      <c r="J936" s="167"/>
    </row>
    <row r="937" spans="1:10" ht="49.95" customHeight="1" x14ac:dyDescent="0.25">
      <c r="A937" s="172" t="s">
        <v>510</v>
      </c>
      <c r="B937" s="233" t="s">
        <v>398</v>
      </c>
      <c r="C937" s="172" t="s">
        <v>753</v>
      </c>
      <c r="D937" s="172" t="s">
        <v>758</v>
      </c>
      <c r="E937" s="175">
        <v>1.1780000000000001E-2</v>
      </c>
      <c r="F937" s="174" t="s">
        <v>497</v>
      </c>
      <c r="G937" s="173" t="s">
        <v>556</v>
      </c>
      <c r="H937" s="173" t="s">
        <v>557</v>
      </c>
      <c r="I937" s="173" t="s">
        <v>558</v>
      </c>
      <c r="J937" s="184">
        <v>0</v>
      </c>
    </row>
    <row r="938" spans="1:10" ht="49.95" customHeight="1" x14ac:dyDescent="0.25">
      <c r="A938" s="172" t="s">
        <v>510</v>
      </c>
      <c r="B938" s="233" t="s">
        <v>398</v>
      </c>
      <c r="C938" s="172" t="s">
        <v>755</v>
      </c>
      <c r="D938" s="172" t="s">
        <v>759</v>
      </c>
      <c r="E938" s="175">
        <v>4.4000000000000002E-4</v>
      </c>
      <c r="F938" s="174" t="s">
        <v>497</v>
      </c>
      <c r="G938" s="173" t="s">
        <v>556</v>
      </c>
      <c r="H938" s="173" t="s">
        <v>557</v>
      </c>
      <c r="I938" s="173" t="s">
        <v>558</v>
      </c>
      <c r="J938" s="184">
        <v>0</v>
      </c>
    </row>
    <row r="939" spans="1:10" ht="19.95" customHeight="1" thickBot="1" x14ac:dyDescent="0.3">
      <c r="A939" s="308"/>
      <c r="B939" s="309"/>
      <c r="C939" s="308"/>
      <c r="D939" s="308"/>
      <c r="E939" s="308"/>
      <c r="F939" s="308" t="s">
        <v>519</v>
      </c>
      <c r="G939" s="308"/>
      <c r="H939" s="308"/>
      <c r="I939" s="308"/>
      <c r="J939" s="183">
        <v>0</v>
      </c>
    </row>
    <row r="940" spans="1:10" ht="1.05" customHeight="1" thickTop="1" x14ac:dyDescent="0.25">
      <c r="A940" s="181"/>
      <c r="B940" s="239"/>
      <c r="C940" s="181"/>
      <c r="D940" s="181"/>
      <c r="E940" s="181"/>
      <c r="F940" s="181"/>
      <c r="G940" s="181"/>
      <c r="H940" s="181"/>
      <c r="I940" s="181"/>
      <c r="J940" s="181"/>
    </row>
    <row r="941" spans="1:10" ht="18" customHeight="1" x14ac:dyDescent="0.25">
      <c r="A941" s="165"/>
      <c r="B941" s="236" t="s">
        <v>371</v>
      </c>
      <c r="C941" s="165" t="s">
        <v>372</v>
      </c>
      <c r="D941" s="165" t="s">
        <v>373</v>
      </c>
      <c r="E941" s="304" t="s">
        <v>374</v>
      </c>
      <c r="F941" s="304"/>
      <c r="G941" s="167" t="s">
        <v>375</v>
      </c>
      <c r="H941" s="166" t="s">
        <v>376</v>
      </c>
      <c r="I941" s="166" t="s">
        <v>377</v>
      </c>
      <c r="J941" s="166" t="s">
        <v>378</v>
      </c>
    </row>
    <row r="942" spans="1:10" ht="24" customHeight="1" x14ac:dyDescent="0.25">
      <c r="A942" s="168" t="s">
        <v>379</v>
      </c>
      <c r="B942" s="237">
        <v>88315</v>
      </c>
      <c r="C942" s="168" t="s">
        <v>380</v>
      </c>
      <c r="D942" s="168" t="s">
        <v>757</v>
      </c>
      <c r="E942" s="305" t="s">
        <v>386</v>
      </c>
      <c r="F942" s="305"/>
      <c r="G942" s="169" t="s">
        <v>387</v>
      </c>
      <c r="H942" s="170">
        <v>1</v>
      </c>
      <c r="I942" s="171">
        <v>24.53</v>
      </c>
      <c r="J942" s="171">
        <v>24.53</v>
      </c>
    </row>
    <row r="943" spans="1:10" ht="25.95" customHeight="1" x14ac:dyDescent="0.25">
      <c r="A943" s="172" t="s">
        <v>384</v>
      </c>
      <c r="B943" s="233">
        <v>95377</v>
      </c>
      <c r="C943" s="172" t="s">
        <v>380</v>
      </c>
      <c r="D943" s="172" t="s">
        <v>658</v>
      </c>
      <c r="E943" s="306" t="s">
        <v>386</v>
      </c>
      <c r="F943" s="306"/>
      <c r="G943" s="174" t="s">
        <v>387</v>
      </c>
      <c r="H943" s="175">
        <v>1</v>
      </c>
      <c r="I943" s="176">
        <v>0.25</v>
      </c>
      <c r="J943" s="176">
        <v>0.25</v>
      </c>
    </row>
    <row r="944" spans="1:10" ht="24" customHeight="1" x14ac:dyDescent="0.25">
      <c r="A944" s="177" t="s">
        <v>394</v>
      </c>
      <c r="B944" s="238">
        <v>6110</v>
      </c>
      <c r="C944" s="177" t="s">
        <v>380</v>
      </c>
      <c r="D944" s="177" t="s">
        <v>659</v>
      </c>
      <c r="E944" s="307" t="s">
        <v>448</v>
      </c>
      <c r="F944" s="307"/>
      <c r="G944" s="178" t="s">
        <v>387</v>
      </c>
      <c r="H944" s="179">
        <v>1</v>
      </c>
      <c r="I944" s="180">
        <v>19.09</v>
      </c>
      <c r="J944" s="180">
        <v>19.09</v>
      </c>
    </row>
    <row r="945" spans="1:10" ht="25.95" customHeight="1" x14ac:dyDescent="0.25">
      <c r="A945" s="177" t="s">
        <v>394</v>
      </c>
      <c r="B945" s="238">
        <v>37370</v>
      </c>
      <c r="C945" s="177" t="s">
        <v>380</v>
      </c>
      <c r="D945" s="177" t="s">
        <v>583</v>
      </c>
      <c r="E945" s="307" t="s">
        <v>396</v>
      </c>
      <c r="F945" s="307"/>
      <c r="G945" s="178" t="s">
        <v>387</v>
      </c>
      <c r="H945" s="179">
        <v>1</v>
      </c>
      <c r="I945" s="180">
        <v>1.93</v>
      </c>
      <c r="J945" s="180">
        <v>1.93</v>
      </c>
    </row>
    <row r="946" spans="1:10" ht="25.95" customHeight="1" x14ac:dyDescent="0.25">
      <c r="A946" s="177" t="s">
        <v>394</v>
      </c>
      <c r="B946" s="238">
        <v>37371</v>
      </c>
      <c r="C946" s="177" t="s">
        <v>380</v>
      </c>
      <c r="D946" s="177" t="s">
        <v>584</v>
      </c>
      <c r="E946" s="307" t="s">
        <v>396</v>
      </c>
      <c r="F946" s="307"/>
      <c r="G946" s="178" t="s">
        <v>387</v>
      </c>
      <c r="H946" s="179">
        <v>1</v>
      </c>
      <c r="I946" s="180">
        <v>0.49</v>
      </c>
      <c r="J946" s="180">
        <v>0.49</v>
      </c>
    </row>
    <row r="947" spans="1:10" ht="25.95" customHeight="1" x14ac:dyDescent="0.25">
      <c r="A947" s="177" t="s">
        <v>394</v>
      </c>
      <c r="B947" s="238">
        <v>37372</v>
      </c>
      <c r="C947" s="177" t="s">
        <v>380</v>
      </c>
      <c r="D947" s="177" t="s">
        <v>585</v>
      </c>
      <c r="E947" s="307" t="s">
        <v>396</v>
      </c>
      <c r="F947" s="307"/>
      <c r="G947" s="178" t="s">
        <v>387</v>
      </c>
      <c r="H947" s="179">
        <v>1</v>
      </c>
      <c r="I947" s="180">
        <v>1.08</v>
      </c>
      <c r="J947" s="180">
        <v>1.08</v>
      </c>
    </row>
    <row r="948" spans="1:10" ht="25.95" customHeight="1" x14ac:dyDescent="0.25">
      <c r="A948" s="177" t="s">
        <v>394</v>
      </c>
      <c r="B948" s="238">
        <v>37373</v>
      </c>
      <c r="C948" s="177" t="s">
        <v>380</v>
      </c>
      <c r="D948" s="177" t="s">
        <v>586</v>
      </c>
      <c r="E948" s="307" t="s">
        <v>396</v>
      </c>
      <c r="F948" s="307"/>
      <c r="G948" s="178" t="s">
        <v>387</v>
      </c>
      <c r="H948" s="179">
        <v>1</v>
      </c>
      <c r="I948" s="180">
        <v>0.03</v>
      </c>
      <c r="J948" s="180">
        <v>0.03</v>
      </c>
    </row>
    <row r="949" spans="1:10" ht="25.95" customHeight="1" x14ac:dyDescent="0.25">
      <c r="A949" s="177" t="s">
        <v>394</v>
      </c>
      <c r="B949" s="238">
        <v>43465</v>
      </c>
      <c r="C949" s="177" t="s">
        <v>380</v>
      </c>
      <c r="D949" s="177" t="s">
        <v>587</v>
      </c>
      <c r="E949" s="307" t="s">
        <v>396</v>
      </c>
      <c r="F949" s="307"/>
      <c r="G949" s="178" t="s">
        <v>387</v>
      </c>
      <c r="H949" s="179">
        <v>1</v>
      </c>
      <c r="I949" s="180">
        <v>0.66</v>
      </c>
      <c r="J949" s="180">
        <v>0.66</v>
      </c>
    </row>
    <row r="950" spans="1:10" ht="25.95" customHeight="1" thickBot="1" x14ac:dyDescent="0.3">
      <c r="A950" s="177" t="s">
        <v>394</v>
      </c>
      <c r="B950" s="238">
        <v>43489</v>
      </c>
      <c r="C950" s="177" t="s">
        <v>380</v>
      </c>
      <c r="D950" s="177" t="s">
        <v>588</v>
      </c>
      <c r="E950" s="307" t="s">
        <v>396</v>
      </c>
      <c r="F950" s="307"/>
      <c r="G950" s="178" t="s">
        <v>387</v>
      </c>
      <c r="H950" s="179">
        <v>1</v>
      </c>
      <c r="I950" s="180">
        <v>1</v>
      </c>
      <c r="J950" s="180">
        <v>1</v>
      </c>
    </row>
    <row r="951" spans="1:10" ht="1.05" customHeight="1" thickTop="1" x14ac:dyDescent="0.25">
      <c r="A951" s="181"/>
      <c r="B951" s="239"/>
      <c r="C951" s="181"/>
      <c r="D951" s="181"/>
      <c r="E951" s="181"/>
      <c r="F951" s="181"/>
      <c r="G951" s="181"/>
      <c r="H951" s="181"/>
      <c r="I951" s="181"/>
      <c r="J951" s="181"/>
    </row>
    <row r="952" spans="1:10" ht="18" customHeight="1" x14ac:dyDescent="0.25">
      <c r="A952" s="165"/>
      <c r="B952" s="236" t="s">
        <v>371</v>
      </c>
      <c r="C952" s="165" t="s">
        <v>372</v>
      </c>
      <c r="D952" s="165" t="s">
        <v>373</v>
      </c>
      <c r="E952" s="304" t="s">
        <v>374</v>
      </c>
      <c r="F952" s="304"/>
      <c r="G952" s="167" t="s">
        <v>375</v>
      </c>
      <c r="H952" s="166" t="s">
        <v>376</v>
      </c>
      <c r="I952" s="166" t="s">
        <v>377</v>
      </c>
      <c r="J952" s="166" t="s">
        <v>378</v>
      </c>
    </row>
    <row r="953" spans="1:10" ht="24" customHeight="1" x14ac:dyDescent="0.25">
      <c r="A953" s="168" t="s">
        <v>379</v>
      </c>
      <c r="B953" s="237">
        <v>88316</v>
      </c>
      <c r="C953" s="168" t="s">
        <v>380</v>
      </c>
      <c r="D953" s="168" t="s">
        <v>389</v>
      </c>
      <c r="E953" s="305" t="s">
        <v>386</v>
      </c>
      <c r="F953" s="305"/>
      <c r="G953" s="169" t="s">
        <v>387</v>
      </c>
      <c r="H953" s="170">
        <v>1</v>
      </c>
      <c r="I953" s="171">
        <v>19.41</v>
      </c>
      <c r="J953" s="171">
        <v>19.41</v>
      </c>
    </row>
    <row r="954" spans="1:10" ht="25.95" customHeight="1" x14ac:dyDescent="0.25">
      <c r="A954" s="172" t="s">
        <v>384</v>
      </c>
      <c r="B954" s="233">
        <v>95378</v>
      </c>
      <c r="C954" s="172" t="s">
        <v>380</v>
      </c>
      <c r="D954" s="172" t="s">
        <v>660</v>
      </c>
      <c r="E954" s="306" t="s">
        <v>386</v>
      </c>
      <c r="F954" s="306"/>
      <c r="G954" s="174" t="s">
        <v>387</v>
      </c>
      <c r="H954" s="175">
        <v>1</v>
      </c>
      <c r="I954" s="176">
        <v>0.34</v>
      </c>
      <c r="J954" s="176">
        <v>0.34</v>
      </c>
    </row>
    <row r="955" spans="1:10" ht="24" customHeight="1" x14ac:dyDescent="0.25">
      <c r="A955" s="177" t="s">
        <v>394</v>
      </c>
      <c r="B955" s="238">
        <v>6111</v>
      </c>
      <c r="C955" s="177" t="s">
        <v>380</v>
      </c>
      <c r="D955" s="177" t="s">
        <v>661</v>
      </c>
      <c r="E955" s="307" t="s">
        <v>448</v>
      </c>
      <c r="F955" s="307"/>
      <c r="G955" s="178" t="s">
        <v>387</v>
      </c>
      <c r="H955" s="179">
        <v>1</v>
      </c>
      <c r="I955" s="180">
        <v>13.98</v>
      </c>
      <c r="J955" s="180">
        <v>13.98</v>
      </c>
    </row>
    <row r="956" spans="1:10" ht="25.95" customHeight="1" x14ac:dyDescent="0.25">
      <c r="A956" s="177" t="s">
        <v>394</v>
      </c>
      <c r="B956" s="238">
        <v>37370</v>
      </c>
      <c r="C956" s="177" t="s">
        <v>380</v>
      </c>
      <c r="D956" s="177" t="s">
        <v>583</v>
      </c>
      <c r="E956" s="307" t="s">
        <v>396</v>
      </c>
      <c r="F956" s="307"/>
      <c r="G956" s="178" t="s">
        <v>387</v>
      </c>
      <c r="H956" s="179">
        <v>1</v>
      </c>
      <c r="I956" s="180">
        <v>1.93</v>
      </c>
      <c r="J956" s="180">
        <v>1.93</v>
      </c>
    </row>
    <row r="957" spans="1:10" ht="25.95" customHeight="1" x14ac:dyDescent="0.25">
      <c r="A957" s="177" t="s">
        <v>394</v>
      </c>
      <c r="B957" s="238">
        <v>37371</v>
      </c>
      <c r="C957" s="177" t="s">
        <v>380</v>
      </c>
      <c r="D957" s="177" t="s">
        <v>584</v>
      </c>
      <c r="E957" s="307" t="s">
        <v>396</v>
      </c>
      <c r="F957" s="307"/>
      <c r="G957" s="178" t="s">
        <v>387</v>
      </c>
      <c r="H957" s="179">
        <v>1</v>
      </c>
      <c r="I957" s="180">
        <v>0.49</v>
      </c>
      <c r="J957" s="180">
        <v>0.49</v>
      </c>
    </row>
    <row r="958" spans="1:10" ht="25.95" customHeight="1" x14ac:dyDescent="0.25">
      <c r="A958" s="177" t="s">
        <v>394</v>
      </c>
      <c r="B958" s="238">
        <v>37372</v>
      </c>
      <c r="C958" s="177" t="s">
        <v>380</v>
      </c>
      <c r="D958" s="177" t="s">
        <v>585</v>
      </c>
      <c r="E958" s="307" t="s">
        <v>396</v>
      </c>
      <c r="F958" s="307"/>
      <c r="G958" s="178" t="s">
        <v>387</v>
      </c>
      <c r="H958" s="179">
        <v>1</v>
      </c>
      <c r="I958" s="180">
        <v>1.08</v>
      </c>
      <c r="J958" s="180">
        <v>1.08</v>
      </c>
    </row>
    <row r="959" spans="1:10" ht="25.95" customHeight="1" x14ac:dyDescent="0.25">
      <c r="A959" s="177" t="s">
        <v>394</v>
      </c>
      <c r="B959" s="238">
        <v>37373</v>
      </c>
      <c r="C959" s="177" t="s">
        <v>380</v>
      </c>
      <c r="D959" s="177" t="s">
        <v>586</v>
      </c>
      <c r="E959" s="307" t="s">
        <v>396</v>
      </c>
      <c r="F959" s="307"/>
      <c r="G959" s="178" t="s">
        <v>387</v>
      </c>
      <c r="H959" s="179">
        <v>1</v>
      </c>
      <c r="I959" s="180">
        <v>0.03</v>
      </c>
      <c r="J959" s="180">
        <v>0.03</v>
      </c>
    </row>
    <row r="960" spans="1:10" ht="25.95" customHeight="1" x14ac:dyDescent="0.25">
      <c r="A960" s="177" t="s">
        <v>394</v>
      </c>
      <c r="B960" s="238">
        <v>43467</v>
      </c>
      <c r="C960" s="177" t="s">
        <v>380</v>
      </c>
      <c r="D960" s="177" t="s">
        <v>760</v>
      </c>
      <c r="E960" s="307" t="s">
        <v>396</v>
      </c>
      <c r="F960" s="307"/>
      <c r="G960" s="178" t="s">
        <v>387</v>
      </c>
      <c r="H960" s="179">
        <v>1</v>
      </c>
      <c r="I960" s="180">
        <v>0.49</v>
      </c>
      <c r="J960" s="180">
        <v>0.49</v>
      </c>
    </row>
    <row r="961" spans="1:10" ht="25.95" customHeight="1" thickBot="1" x14ac:dyDescent="0.3">
      <c r="A961" s="177" t="s">
        <v>394</v>
      </c>
      <c r="B961" s="238">
        <v>43491</v>
      </c>
      <c r="C961" s="177" t="s">
        <v>380</v>
      </c>
      <c r="D961" s="177" t="s">
        <v>761</v>
      </c>
      <c r="E961" s="307" t="s">
        <v>396</v>
      </c>
      <c r="F961" s="307"/>
      <c r="G961" s="178" t="s">
        <v>387</v>
      </c>
      <c r="H961" s="179">
        <v>1</v>
      </c>
      <c r="I961" s="180">
        <v>1.07</v>
      </c>
      <c r="J961" s="180">
        <v>1.07</v>
      </c>
    </row>
    <row r="962" spans="1:10" ht="1.05" customHeight="1" thickTop="1" x14ac:dyDescent="0.25">
      <c r="A962" s="181"/>
      <c r="B962" s="239"/>
      <c r="C962" s="181"/>
      <c r="D962" s="181"/>
      <c r="E962" s="181"/>
      <c r="F962" s="181"/>
      <c r="G962" s="181"/>
      <c r="H962" s="181"/>
      <c r="I962" s="181"/>
      <c r="J962" s="181"/>
    </row>
    <row r="963" spans="1:10" ht="18" customHeight="1" x14ac:dyDescent="0.25">
      <c r="A963" s="165"/>
      <c r="B963" s="236" t="s">
        <v>371</v>
      </c>
      <c r="C963" s="165" t="s">
        <v>372</v>
      </c>
      <c r="D963" s="165" t="s">
        <v>373</v>
      </c>
      <c r="E963" s="304" t="s">
        <v>374</v>
      </c>
      <c r="F963" s="304"/>
      <c r="G963" s="167" t="s">
        <v>375</v>
      </c>
      <c r="H963" s="166" t="s">
        <v>376</v>
      </c>
      <c r="I963" s="166" t="s">
        <v>377</v>
      </c>
      <c r="J963" s="166" t="s">
        <v>378</v>
      </c>
    </row>
    <row r="964" spans="1:10" ht="24" customHeight="1" x14ac:dyDescent="0.25">
      <c r="A964" s="168" t="s">
        <v>379</v>
      </c>
      <c r="B964" s="237">
        <v>90781</v>
      </c>
      <c r="C964" s="168" t="s">
        <v>380</v>
      </c>
      <c r="D964" s="168" t="s">
        <v>443</v>
      </c>
      <c r="E964" s="305" t="s">
        <v>386</v>
      </c>
      <c r="F964" s="305"/>
      <c r="G964" s="169" t="s">
        <v>387</v>
      </c>
      <c r="H964" s="170">
        <v>1</v>
      </c>
      <c r="I964" s="171">
        <v>36.19</v>
      </c>
      <c r="J964" s="171">
        <v>36.19</v>
      </c>
    </row>
    <row r="965" spans="1:10" ht="25.95" customHeight="1" x14ac:dyDescent="0.25">
      <c r="A965" s="172" t="s">
        <v>384</v>
      </c>
      <c r="B965" s="233">
        <v>95406</v>
      </c>
      <c r="C965" s="172" t="s">
        <v>380</v>
      </c>
      <c r="D965" s="172" t="s">
        <v>662</v>
      </c>
      <c r="E965" s="306" t="s">
        <v>386</v>
      </c>
      <c r="F965" s="306"/>
      <c r="G965" s="174" t="s">
        <v>387</v>
      </c>
      <c r="H965" s="175">
        <v>1</v>
      </c>
      <c r="I965" s="176">
        <v>0.32</v>
      </c>
      <c r="J965" s="176">
        <v>0.32</v>
      </c>
    </row>
    <row r="966" spans="1:10" ht="24" customHeight="1" x14ac:dyDescent="0.25">
      <c r="A966" s="177" t="s">
        <v>394</v>
      </c>
      <c r="B966" s="238">
        <v>7592</v>
      </c>
      <c r="C966" s="177" t="s">
        <v>380</v>
      </c>
      <c r="D966" s="177" t="s">
        <v>663</v>
      </c>
      <c r="E966" s="307" t="s">
        <v>448</v>
      </c>
      <c r="F966" s="307"/>
      <c r="G966" s="178" t="s">
        <v>387</v>
      </c>
      <c r="H966" s="179">
        <v>1</v>
      </c>
      <c r="I966" s="180">
        <v>34.130000000000003</v>
      </c>
      <c r="J966" s="180">
        <v>34.130000000000003</v>
      </c>
    </row>
    <row r="967" spans="1:10" ht="25.95" customHeight="1" x14ac:dyDescent="0.25">
      <c r="A967" s="177" t="s">
        <v>394</v>
      </c>
      <c r="B967" s="238">
        <v>37372</v>
      </c>
      <c r="C967" s="177" t="s">
        <v>380</v>
      </c>
      <c r="D967" s="177" t="s">
        <v>585</v>
      </c>
      <c r="E967" s="307" t="s">
        <v>396</v>
      </c>
      <c r="F967" s="307"/>
      <c r="G967" s="178" t="s">
        <v>387</v>
      </c>
      <c r="H967" s="179">
        <v>1</v>
      </c>
      <c r="I967" s="180">
        <v>1.08</v>
      </c>
      <c r="J967" s="180">
        <v>1.08</v>
      </c>
    </row>
    <row r="968" spans="1:10" ht="25.95" customHeight="1" x14ac:dyDescent="0.25">
      <c r="A968" s="177" t="s">
        <v>394</v>
      </c>
      <c r="B968" s="238">
        <v>37373</v>
      </c>
      <c r="C968" s="177" t="s">
        <v>380</v>
      </c>
      <c r="D968" s="177" t="s">
        <v>586</v>
      </c>
      <c r="E968" s="307" t="s">
        <v>396</v>
      </c>
      <c r="F968" s="307"/>
      <c r="G968" s="178" t="s">
        <v>387</v>
      </c>
      <c r="H968" s="179">
        <v>1</v>
      </c>
      <c r="I968" s="180">
        <v>0.03</v>
      </c>
      <c r="J968" s="180">
        <v>0.03</v>
      </c>
    </row>
    <row r="969" spans="1:10" ht="25.95" customHeight="1" x14ac:dyDescent="0.25">
      <c r="A969" s="177" t="s">
        <v>394</v>
      </c>
      <c r="B969" s="238">
        <v>43469</v>
      </c>
      <c r="C969" s="177" t="s">
        <v>380</v>
      </c>
      <c r="D969" s="177" t="s">
        <v>596</v>
      </c>
      <c r="E969" s="307" t="s">
        <v>396</v>
      </c>
      <c r="F969" s="307"/>
      <c r="G969" s="178" t="s">
        <v>387</v>
      </c>
      <c r="H969" s="179">
        <v>1</v>
      </c>
      <c r="I969" s="180">
        <v>0.06</v>
      </c>
      <c r="J969" s="180">
        <v>0.06</v>
      </c>
    </row>
    <row r="970" spans="1:10" ht="25.95" customHeight="1" thickBot="1" x14ac:dyDescent="0.3">
      <c r="A970" s="177" t="s">
        <v>394</v>
      </c>
      <c r="B970" s="238">
        <v>43493</v>
      </c>
      <c r="C970" s="177" t="s">
        <v>380</v>
      </c>
      <c r="D970" s="177" t="s">
        <v>597</v>
      </c>
      <c r="E970" s="307" t="s">
        <v>396</v>
      </c>
      <c r="F970" s="307"/>
      <c r="G970" s="178" t="s">
        <v>387</v>
      </c>
      <c r="H970" s="179">
        <v>1</v>
      </c>
      <c r="I970" s="180">
        <v>0.56999999999999995</v>
      </c>
      <c r="J970" s="180">
        <v>0.56999999999999995</v>
      </c>
    </row>
    <row r="971" spans="1:10" ht="1.05" customHeight="1" thickTop="1" x14ac:dyDescent="0.25">
      <c r="A971" s="181"/>
      <c r="B971" s="239"/>
      <c r="C971" s="181"/>
      <c r="D971" s="181"/>
      <c r="E971" s="181"/>
      <c r="F971" s="181"/>
      <c r="G971" s="181"/>
      <c r="H971" s="181"/>
      <c r="I971" s="181"/>
      <c r="J971" s="181"/>
    </row>
    <row r="972" spans="1:10" ht="18" customHeight="1" x14ac:dyDescent="0.25">
      <c r="A972" s="165"/>
      <c r="B972" s="236" t="s">
        <v>371</v>
      </c>
      <c r="C972" s="165" t="s">
        <v>372</v>
      </c>
      <c r="D972" s="165" t="s">
        <v>373</v>
      </c>
      <c r="E972" s="304" t="s">
        <v>374</v>
      </c>
      <c r="F972" s="304"/>
      <c r="G972" s="167" t="s">
        <v>375</v>
      </c>
      <c r="H972" s="166" t="s">
        <v>376</v>
      </c>
      <c r="I972" s="166" t="s">
        <v>377</v>
      </c>
      <c r="J972" s="166" t="s">
        <v>378</v>
      </c>
    </row>
    <row r="973" spans="1:10" ht="25.95" customHeight="1" x14ac:dyDescent="0.25">
      <c r="A973" s="168" t="s">
        <v>379</v>
      </c>
      <c r="B973" s="237">
        <v>5914359</v>
      </c>
      <c r="C973" s="168" t="s">
        <v>398</v>
      </c>
      <c r="D973" s="168" t="s">
        <v>762</v>
      </c>
      <c r="E973" s="305" t="s">
        <v>400</v>
      </c>
      <c r="F973" s="305"/>
      <c r="G973" s="169" t="s">
        <v>497</v>
      </c>
      <c r="H973" s="170">
        <v>1</v>
      </c>
      <c r="I973" s="171">
        <v>0.93</v>
      </c>
      <c r="J973" s="171">
        <v>0.93</v>
      </c>
    </row>
    <row r="974" spans="1:10" ht="15" customHeight="1" x14ac:dyDescent="0.25">
      <c r="A974" s="304" t="s">
        <v>402</v>
      </c>
      <c r="B974" s="312" t="s">
        <v>371</v>
      </c>
      <c r="C974" s="304" t="s">
        <v>372</v>
      </c>
      <c r="D974" s="304" t="s">
        <v>403</v>
      </c>
      <c r="E974" s="311" t="s">
        <v>404</v>
      </c>
      <c r="F974" s="310" t="s">
        <v>405</v>
      </c>
      <c r="G974" s="311"/>
      <c r="H974" s="310" t="s">
        <v>406</v>
      </c>
      <c r="I974" s="311"/>
      <c r="J974" s="311" t="s">
        <v>407</v>
      </c>
    </row>
    <row r="975" spans="1:10" ht="15" customHeight="1" x14ac:dyDescent="0.25">
      <c r="A975" s="311"/>
      <c r="B975" s="312"/>
      <c r="C975" s="311"/>
      <c r="D975" s="311"/>
      <c r="E975" s="311"/>
      <c r="F975" s="166" t="s">
        <v>408</v>
      </c>
      <c r="G975" s="166" t="s">
        <v>409</v>
      </c>
      <c r="H975" s="166" t="s">
        <v>408</v>
      </c>
      <c r="I975" s="166" t="s">
        <v>409</v>
      </c>
      <c r="J975" s="311"/>
    </row>
    <row r="976" spans="1:10" ht="25.95" customHeight="1" x14ac:dyDescent="0.25">
      <c r="A976" s="177" t="s">
        <v>394</v>
      </c>
      <c r="B976" s="238" t="s">
        <v>669</v>
      </c>
      <c r="C976" s="177" t="s">
        <v>398</v>
      </c>
      <c r="D976" s="177" t="s">
        <v>670</v>
      </c>
      <c r="E976" s="179">
        <v>1</v>
      </c>
      <c r="F976" s="180">
        <v>1</v>
      </c>
      <c r="G976" s="180">
        <v>0</v>
      </c>
      <c r="H976" s="182">
        <v>228.44450000000001</v>
      </c>
      <c r="I976" s="182">
        <v>70.854600000000005</v>
      </c>
      <c r="J976" s="182">
        <v>228.44450000000001</v>
      </c>
    </row>
    <row r="977" spans="1:10" ht="19.95" customHeight="1" x14ac:dyDescent="0.25">
      <c r="A977" s="308"/>
      <c r="B977" s="309"/>
      <c r="C977" s="308"/>
      <c r="D977" s="308"/>
      <c r="E977" s="308"/>
      <c r="F977" s="308" t="s">
        <v>416</v>
      </c>
      <c r="G977" s="308"/>
      <c r="H977" s="308"/>
      <c r="I977" s="308"/>
      <c r="J977" s="183">
        <v>228.44450000000001</v>
      </c>
    </row>
    <row r="978" spans="1:10" ht="19.95" customHeight="1" x14ac:dyDescent="0.25">
      <c r="A978" s="308"/>
      <c r="B978" s="309"/>
      <c r="C978" s="308"/>
      <c r="D978" s="308"/>
      <c r="E978" s="308"/>
      <c r="F978" s="308" t="s">
        <v>417</v>
      </c>
      <c r="G978" s="308"/>
      <c r="H978" s="308"/>
      <c r="I978" s="308"/>
      <c r="J978" s="183">
        <v>228.44450000000001</v>
      </c>
    </row>
    <row r="979" spans="1:10" ht="19.95" customHeight="1" x14ac:dyDescent="0.25">
      <c r="A979" s="308"/>
      <c r="B979" s="309"/>
      <c r="C979" s="308"/>
      <c r="D979" s="308"/>
      <c r="E979" s="308"/>
      <c r="F979" s="308" t="s">
        <v>418</v>
      </c>
      <c r="G979" s="308"/>
      <c r="H979" s="308"/>
      <c r="I979" s="308"/>
      <c r="J979" s="183">
        <v>1.7299999999999999E-2</v>
      </c>
    </row>
    <row r="980" spans="1:10" ht="19.95" customHeight="1" x14ac:dyDescent="0.25">
      <c r="A980" s="308"/>
      <c r="B980" s="309"/>
      <c r="C980" s="308"/>
      <c r="D980" s="308"/>
      <c r="E980" s="308"/>
      <c r="F980" s="308" t="s">
        <v>419</v>
      </c>
      <c r="G980" s="308"/>
      <c r="H980" s="308"/>
      <c r="I980" s="308"/>
      <c r="J980" s="183">
        <v>1.5900000000000001E-2</v>
      </c>
    </row>
    <row r="981" spans="1:10" ht="19.95" customHeight="1" x14ac:dyDescent="0.25">
      <c r="A981" s="308"/>
      <c r="B981" s="309"/>
      <c r="C981" s="308"/>
      <c r="D981" s="308"/>
      <c r="E981" s="308"/>
      <c r="F981" s="308" t="s">
        <v>420</v>
      </c>
      <c r="G981" s="308"/>
      <c r="H981" s="308"/>
      <c r="I981" s="308"/>
      <c r="J981" s="183">
        <v>249</v>
      </c>
    </row>
    <row r="982" spans="1:10" ht="19.95" customHeight="1" thickBot="1" x14ac:dyDescent="0.3">
      <c r="A982" s="308"/>
      <c r="B982" s="309"/>
      <c r="C982" s="308"/>
      <c r="D982" s="308"/>
      <c r="E982" s="308"/>
      <c r="F982" s="308" t="s">
        <v>421</v>
      </c>
      <c r="G982" s="308"/>
      <c r="H982" s="308"/>
      <c r="I982" s="308"/>
      <c r="J982" s="183">
        <v>0.91739999999999999</v>
      </c>
    </row>
    <row r="983" spans="1:10" ht="1.05" customHeight="1" thickTop="1" x14ac:dyDescent="0.25">
      <c r="A983" s="181"/>
      <c r="B983" s="239"/>
      <c r="C983" s="181"/>
      <c r="D983" s="181"/>
      <c r="E983" s="181"/>
      <c r="F983" s="181"/>
      <c r="G983" s="181"/>
      <c r="H983" s="181"/>
      <c r="I983" s="181"/>
      <c r="J983" s="181"/>
    </row>
    <row r="984" spans="1:10" ht="18" customHeight="1" x14ac:dyDescent="0.25">
      <c r="A984" s="165"/>
      <c r="B984" s="236" t="s">
        <v>371</v>
      </c>
      <c r="C984" s="165" t="s">
        <v>372</v>
      </c>
      <c r="D984" s="165" t="s">
        <v>373</v>
      </c>
      <c r="E984" s="304" t="s">
        <v>374</v>
      </c>
      <c r="F984" s="304"/>
      <c r="G984" s="167" t="s">
        <v>375</v>
      </c>
      <c r="H984" s="166" t="s">
        <v>376</v>
      </c>
      <c r="I984" s="166" t="s">
        <v>377</v>
      </c>
      <c r="J984" s="166" t="s">
        <v>378</v>
      </c>
    </row>
    <row r="985" spans="1:10" ht="25.95" customHeight="1" x14ac:dyDescent="0.25">
      <c r="A985" s="168" t="s">
        <v>379</v>
      </c>
      <c r="B985" s="237">
        <v>5914374</v>
      </c>
      <c r="C985" s="168" t="s">
        <v>398</v>
      </c>
      <c r="D985" s="168" t="s">
        <v>763</v>
      </c>
      <c r="E985" s="305" t="s">
        <v>400</v>
      </c>
      <c r="F985" s="305"/>
      <c r="G985" s="169" t="s">
        <v>497</v>
      </c>
      <c r="H985" s="170">
        <v>1</v>
      </c>
      <c r="I985" s="171">
        <v>0.75</v>
      </c>
      <c r="J985" s="171">
        <v>0.75</v>
      </c>
    </row>
    <row r="986" spans="1:10" ht="15" customHeight="1" x14ac:dyDescent="0.25">
      <c r="A986" s="304" t="s">
        <v>402</v>
      </c>
      <c r="B986" s="312" t="s">
        <v>371</v>
      </c>
      <c r="C986" s="304" t="s">
        <v>372</v>
      </c>
      <c r="D986" s="304" t="s">
        <v>403</v>
      </c>
      <c r="E986" s="311" t="s">
        <v>404</v>
      </c>
      <c r="F986" s="310" t="s">
        <v>405</v>
      </c>
      <c r="G986" s="311"/>
      <c r="H986" s="310" t="s">
        <v>406</v>
      </c>
      <c r="I986" s="311"/>
      <c r="J986" s="311" t="s">
        <v>407</v>
      </c>
    </row>
    <row r="987" spans="1:10" ht="15" customHeight="1" x14ac:dyDescent="0.25">
      <c r="A987" s="311"/>
      <c r="B987" s="312"/>
      <c r="C987" s="311"/>
      <c r="D987" s="311"/>
      <c r="E987" s="311"/>
      <c r="F987" s="166" t="s">
        <v>408</v>
      </c>
      <c r="G987" s="166" t="s">
        <v>409</v>
      </c>
      <c r="H987" s="166" t="s">
        <v>408</v>
      </c>
      <c r="I987" s="166" t="s">
        <v>409</v>
      </c>
      <c r="J987" s="311"/>
    </row>
    <row r="988" spans="1:10" ht="25.95" customHeight="1" x14ac:dyDescent="0.25">
      <c r="A988" s="177" t="s">
        <v>394</v>
      </c>
      <c r="B988" s="238" t="s">
        <v>669</v>
      </c>
      <c r="C988" s="177" t="s">
        <v>398</v>
      </c>
      <c r="D988" s="177" t="s">
        <v>670</v>
      </c>
      <c r="E988" s="179">
        <v>1</v>
      </c>
      <c r="F988" s="180">
        <v>1</v>
      </c>
      <c r="G988" s="180">
        <v>0</v>
      </c>
      <c r="H988" s="182">
        <v>228.44450000000001</v>
      </c>
      <c r="I988" s="182">
        <v>70.854600000000005</v>
      </c>
      <c r="J988" s="182">
        <v>228.44450000000001</v>
      </c>
    </row>
    <row r="989" spans="1:10" ht="19.95" customHeight="1" x14ac:dyDescent="0.25">
      <c r="A989" s="308"/>
      <c r="B989" s="309"/>
      <c r="C989" s="308"/>
      <c r="D989" s="308"/>
      <c r="E989" s="308"/>
      <c r="F989" s="308" t="s">
        <v>416</v>
      </c>
      <c r="G989" s="308"/>
      <c r="H989" s="308"/>
      <c r="I989" s="308"/>
      <c r="J989" s="183">
        <v>228.44450000000001</v>
      </c>
    </row>
    <row r="990" spans="1:10" ht="19.95" customHeight="1" x14ac:dyDescent="0.25">
      <c r="A990" s="308"/>
      <c r="B990" s="309"/>
      <c r="C990" s="308"/>
      <c r="D990" s="308"/>
      <c r="E990" s="308"/>
      <c r="F990" s="308" t="s">
        <v>417</v>
      </c>
      <c r="G990" s="308"/>
      <c r="H990" s="308"/>
      <c r="I990" s="308"/>
      <c r="J990" s="183">
        <v>228.44450000000001</v>
      </c>
    </row>
    <row r="991" spans="1:10" ht="19.95" customHeight="1" x14ac:dyDescent="0.25">
      <c r="A991" s="308"/>
      <c r="B991" s="309"/>
      <c r="C991" s="308"/>
      <c r="D991" s="308"/>
      <c r="E991" s="308"/>
      <c r="F991" s="308" t="s">
        <v>418</v>
      </c>
      <c r="G991" s="308"/>
      <c r="H991" s="308"/>
      <c r="I991" s="308"/>
      <c r="J991" s="183">
        <v>1.7299999999999999E-2</v>
      </c>
    </row>
    <row r="992" spans="1:10" ht="19.95" customHeight="1" x14ac:dyDescent="0.25">
      <c r="A992" s="308"/>
      <c r="B992" s="309"/>
      <c r="C992" s="308"/>
      <c r="D992" s="308"/>
      <c r="E992" s="308"/>
      <c r="F992" s="308" t="s">
        <v>419</v>
      </c>
      <c r="G992" s="308"/>
      <c r="H992" s="308"/>
      <c r="I992" s="308"/>
      <c r="J992" s="183">
        <v>1.2699999999999999E-2</v>
      </c>
    </row>
    <row r="993" spans="1:10" ht="19.95" customHeight="1" x14ac:dyDescent="0.25">
      <c r="A993" s="308"/>
      <c r="B993" s="309"/>
      <c r="C993" s="308"/>
      <c r="D993" s="308"/>
      <c r="E993" s="308"/>
      <c r="F993" s="308" t="s">
        <v>420</v>
      </c>
      <c r="G993" s="308"/>
      <c r="H993" s="308"/>
      <c r="I993" s="308"/>
      <c r="J993" s="183">
        <v>311.25</v>
      </c>
    </row>
    <row r="994" spans="1:10" ht="19.95" customHeight="1" thickBot="1" x14ac:dyDescent="0.3">
      <c r="A994" s="308"/>
      <c r="B994" s="309"/>
      <c r="C994" s="308"/>
      <c r="D994" s="308"/>
      <c r="E994" s="308"/>
      <c r="F994" s="308" t="s">
        <v>421</v>
      </c>
      <c r="G994" s="308"/>
      <c r="H994" s="308"/>
      <c r="I994" s="308"/>
      <c r="J994" s="183">
        <v>0.73399999999999999</v>
      </c>
    </row>
    <row r="995" spans="1:10" ht="1.05" customHeight="1" thickTop="1" x14ac:dyDescent="0.25">
      <c r="A995" s="181"/>
      <c r="B995" s="239"/>
      <c r="C995" s="181"/>
      <c r="D995" s="181"/>
      <c r="E995" s="181"/>
      <c r="F995" s="181"/>
      <c r="G995" s="181"/>
      <c r="H995" s="181"/>
      <c r="I995" s="181"/>
      <c r="J995" s="181"/>
    </row>
    <row r="996" spans="1:10" ht="18" customHeight="1" x14ac:dyDescent="0.25">
      <c r="A996" s="165"/>
      <c r="B996" s="236" t="s">
        <v>371</v>
      </c>
      <c r="C996" s="165" t="s">
        <v>372</v>
      </c>
      <c r="D996" s="165" t="s">
        <v>373</v>
      </c>
      <c r="E996" s="304" t="s">
        <v>374</v>
      </c>
      <c r="F996" s="304"/>
      <c r="G996" s="167" t="s">
        <v>375</v>
      </c>
      <c r="H996" s="166" t="s">
        <v>376</v>
      </c>
      <c r="I996" s="166" t="s">
        <v>377</v>
      </c>
      <c r="J996" s="166" t="s">
        <v>378</v>
      </c>
    </row>
    <row r="997" spans="1:10" ht="25.95" customHeight="1" x14ac:dyDescent="0.25">
      <c r="A997" s="168" t="s">
        <v>379</v>
      </c>
      <c r="B997" s="237">
        <v>5914389</v>
      </c>
      <c r="C997" s="168" t="s">
        <v>398</v>
      </c>
      <c r="D997" s="168" t="s">
        <v>764</v>
      </c>
      <c r="E997" s="305" t="s">
        <v>400</v>
      </c>
      <c r="F997" s="305"/>
      <c r="G997" s="169" t="s">
        <v>497</v>
      </c>
      <c r="H997" s="170">
        <v>1</v>
      </c>
      <c r="I997" s="171">
        <v>0.61</v>
      </c>
      <c r="J997" s="171">
        <v>0.61</v>
      </c>
    </row>
    <row r="998" spans="1:10" ht="15" customHeight="1" x14ac:dyDescent="0.25">
      <c r="A998" s="304" t="s">
        <v>402</v>
      </c>
      <c r="B998" s="312" t="s">
        <v>371</v>
      </c>
      <c r="C998" s="304" t="s">
        <v>372</v>
      </c>
      <c r="D998" s="304" t="s">
        <v>403</v>
      </c>
      <c r="E998" s="311" t="s">
        <v>404</v>
      </c>
      <c r="F998" s="310" t="s">
        <v>405</v>
      </c>
      <c r="G998" s="311"/>
      <c r="H998" s="310" t="s">
        <v>406</v>
      </c>
      <c r="I998" s="311"/>
      <c r="J998" s="311" t="s">
        <v>407</v>
      </c>
    </row>
    <row r="999" spans="1:10" ht="15" customHeight="1" x14ac:dyDescent="0.25">
      <c r="A999" s="311"/>
      <c r="B999" s="312"/>
      <c r="C999" s="311"/>
      <c r="D999" s="311"/>
      <c r="E999" s="311"/>
      <c r="F999" s="166" t="s">
        <v>408</v>
      </c>
      <c r="G999" s="166" t="s">
        <v>409</v>
      </c>
      <c r="H999" s="166" t="s">
        <v>408</v>
      </c>
      <c r="I999" s="166" t="s">
        <v>409</v>
      </c>
      <c r="J999" s="311"/>
    </row>
    <row r="1000" spans="1:10" ht="25.95" customHeight="1" x14ac:dyDescent="0.25">
      <c r="A1000" s="177" t="s">
        <v>394</v>
      </c>
      <c r="B1000" s="238" t="s">
        <v>669</v>
      </c>
      <c r="C1000" s="177" t="s">
        <v>398</v>
      </c>
      <c r="D1000" s="177" t="s">
        <v>670</v>
      </c>
      <c r="E1000" s="179">
        <v>1</v>
      </c>
      <c r="F1000" s="180">
        <v>1</v>
      </c>
      <c r="G1000" s="180">
        <v>0</v>
      </c>
      <c r="H1000" s="182">
        <v>228.44450000000001</v>
      </c>
      <c r="I1000" s="182">
        <v>70.854600000000005</v>
      </c>
      <c r="J1000" s="182">
        <v>228.44450000000001</v>
      </c>
    </row>
    <row r="1001" spans="1:10" ht="19.95" customHeight="1" x14ac:dyDescent="0.25">
      <c r="A1001" s="308"/>
      <c r="B1001" s="309"/>
      <c r="C1001" s="308"/>
      <c r="D1001" s="308"/>
      <c r="E1001" s="308"/>
      <c r="F1001" s="308" t="s">
        <v>416</v>
      </c>
      <c r="G1001" s="308"/>
      <c r="H1001" s="308"/>
      <c r="I1001" s="308"/>
      <c r="J1001" s="183">
        <v>228.44450000000001</v>
      </c>
    </row>
    <row r="1002" spans="1:10" ht="19.95" customHeight="1" x14ac:dyDescent="0.25">
      <c r="A1002" s="308"/>
      <c r="B1002" s="309"/>
      <c r="C1002" s="308"/>
      <c r="D1002" s="308"/>
      <c r="E1002" s="308"/>
      <c r="F1002" s="308" t="s">
        <v>417</v>
      </c>
      <c r="G1002" s="308"/>
      <c r="H1002" s="308"/>
      <c r="I1002" s="308"/>
      <c r="J1002" s="183">
        <v>228.44450000000001</v>
      </c>
    </row>
    <row r="1003" spans="1:10" ht="19.95" customHeight="1" x14ac:dyDescent="0.25">
      <c r="A1003" s="308"/>
      <c r="B1003" s="309"/>
      <c r="C1003" s="308"/>
      <c r="D1003" s="308"/>
      <c r="E1003" s="308"/>
      <c r="F1003" s="308" t="s">
        <v>418</v>
      </c>
      <c r="G1003" s="308"/>
      <c r="H1003" s="308"/>
      <c r="I1003" s="308"/>
      <c r="J1003" s="183">
        <v>0</v>
      </c>
    </row>
    <row r="1004" spans="1:10" ht="19.95" customHeight="1" x14ac:dyDescent="0.25">
      <c r="A1004" s="308"/>
      <c r="B1004" s="309"/>
      <c r="C1004" s="308"/>
      <c r="D1004" s="308"/>
      <c r="E1004" s="308"/>
      <c r="F1004" s="308" t="s">
        <v>419</v>
      </c>
      <c r="G1004" s="308"/>
      <c r="H1004" s="308"/>
      <c r="I1004" s="308"/>
      <c r="J1004" s="183">
        <v>0</v>
      </c>
    </row>
    <row r="1005" spans="1:10" ht="19.95" customHeight="1" x14ac:dyDescent="0.25">
      <c r="A1005" s="308"/>
      <c r="B1005" s="309"/>
      <c r="C1005" s="308"/>
      <c r="D1005" s="308"/>
      <c r="E1005" s="308"/>
      <c r="F1005" s="308" t="s">
        <v>420</v>
      </c>
      <c r="G1005" s="308"/>
      <c r="H1005" s="308"/>
      <c r="I1005" s="308"/>
      <c r="J1005" s="183">
        <v>373.5</v>
      </c>
    </row>
    <row r="1006" spans="1:10" ht="19.95" customHeight="1" thickBot="1" x14ac:dyDescent="0.3">
      <c r="A1006" s="308"/>
      <c r="B1006" s="309"/>
      <c r="C1006" s="308"/>
      <c r="D1006" s="308"/>
      <c r="E1006" s="308"/>
      <c r="F1006" s="308" t="s">
        <v>421</v>
      </c>
      <c r="G1006" s="308"/>
      <c r="H1006" s="308"/>
      <c r="I1006" s="308"/>
      <c r="J1006" s="183">
        <v>0.61160000000000003</v>
      </c>
    </row>
    <row r="1007" spans="1:10" ht="1.05" customHeight="1" thickTop="1" x14ac:dyDescent="0.25">
      <c r="A1007" s="181"/>
      <c r="B1007" s="239"/>
      <c r="C1007" s="181"/>
      <c r="D1007" s="181"/>
      <c r="E1007" s="181"/>
      <c r="F1007" s="181"/>
      <c r="G1007" s="181"/>
      <c r="H1007" s="181"/>
      <c r="I1007" s="181"/>
      <c r="J1007" s="181"/>
    </row>
    <row r="1008" spans="1:10" ht="18" customHeight="1" x14ac:dyDescent="0.25">
      <c r="A1008" s="165"/>
      <c r="B1008" s="236" t="s">
        <v>371</v>
      </c>
      <c r="C1008" s="165" t="s">
        <v>372</v>
      </c>
      <c r="D1008" s="165" t="s">
        <v>373</v>
      </c>
      <c r="E1008" s="304" t="s">
        <v>374</v>
      </c>
      <c r="F1008" s="304"/>
      <c r="G1008" s="167" t="s">
        <v>375</v>
      </c>
      <c r="H1008" s="166" t="s">
        <v>376</v>
      </c>
      <c r="I1008" s="166" t="s">
        <v>377</v>
      </c>
      <c r="J1008" s="166" t="s">
        <v>378</v>
      </c>
    </row>
    <row r="1009" spans="1:10" ht="25.95" customHeight="1" x14ac:dyDescent="0.25">
      <c r="A1009" s="168" t="s">
        <v>379</v>
      </c>
      <c r="B1009" s="237">
        <v>5914449</v>
      </c>
      <c r="C1009" s="168" t="s">
        <v>398</v>
      </c>
      <c r="D1009" s="168" t="s">
        <v>765</v>
      </c>
      <c r="E1009" s="305" t="s">
        <v>400</v>
      </c>
      <c r="F1009" s="305"/>
      <c r="G1009" s="169" t="s">
        <v>497</v>
      </c>
      <c r="H1009" s="170">
        <v>1</v>
      </c>
      <c r="I1009" s="171">
        <v>0.87</v>
      </c>
      <c r="J1009" s="171">
        <v>0.87</v>
      </c>
    </row>
    <row r="1010" spans="1:10" ht="15" customHeight="1" x14ac:dyDescent="0.25">
      <c r="A1010" s="304" t="s">
        <v>402</v>
      </c>
      <c r="B1010" s="312" t="s">
        <v>371</v>
      </c>
      <c r="C1010" s="304" t="s">
        <v>372</v>
      </c>
      <c r="D1010" s="304" t="s">
        <v>403</v>
      </c>
      <c r="E1010" s="311" t="s">
        <v>404</v>
      </c>
      <c r="F1010" s="310" t="s">
        <v>405</v>
      </c>
      <c r="G1010" s="311"/>
      <c r="H1010" s="310" t="s">
        <v>406</v>
      </c>
      <c r="I1010" s="311"/>
      <c r="J1010" s="311" t="s">
        <v>407</v>
      </c>
    </row>
    <row r="1011" spans="1:10" ht="15" customHeight="1" x14ac:dyDescent="0.25">
      <c r="A1011" s="311"/>
      <c r="B1011" s="312"/>
      <c r="C1011" s="311"/>
      <c r="D1011" s="311"/>
      <c r="E1011" s="311"/>
      <c r="F1011" s="166" t="s">
        <v>408</v>
      </c>
      <c r="G1011" s="166" t="s">
        <v>409</v>
      </c>
      <c r="H1011" s="166" t="s">
        <v>408</v>
      </c>
      <c r="I1011" s="166" t="s">
        <v>409</v>
      </c>
      <c r="J1011" s="311"/>
    </row>
    <row r="1012" spans="1:10" ht="25.95" customHeight="1" x14ac:dyDescent="0.25">
      <c r="A1012" s="177" t="s">
        <v>394</v>
      </c>
      <c r="B1012" s="238" t="s">
        <v>672</v>
      </c>
      <c r="C1012" s="177" t="s">
        <v>398</v>
      </c>
      <c r="D1012" s="177" t="s">
        <v>673</v>
      </c>
      <c r="E1012" s="179">
        <v>1</v>
      </c>
      <c r="F1012" s="180">
        <v>1</v>
      </c>
      <c r="G1012" s="180">
        <v>0</v>
      </c>
      <c r="H1012" s="182">
        <v>211.76689999999999</v>
      </c>
      <c r="I1012" s="182">
        <v>62.411200000000001</v>
      </c>
      <c r="J1012" s="182">
        <v>211.76689999999999</v>
      </c>
    </row>
    <row r="1013" spans="1:10" ht="19.95" customHeight="1" x14ac:dyDescent="0.25">
      <c r="A1013" s="308"/>
      <c r="B1013" s="309"/>
      <c r="C1013" s="308"/>
      <c r="D1013" s="308"/>
      <c r="E1013" s="308"/>
      <c r="F1013" s="308" t="s">
        <v>416</v>
      </c>
      <c r="G1013" s="308"/>
      <c r="H1013" s="308"/>
      <c r="I1013" s="308"/>
      <c r="J1013" s="183">
        <v>211.76689999999999</v>
      </c>
    </row>
    <row r="1014" spans="1:10" ht="19.95" customHeight="1" x14ac:dyDescent="0.25">
      <c r="A1014" s="308"/>
      <c r="B1014" s="309"/>
      <c r="C1014" s="308"/>
      <c r="D1014" s="308"/>
      <c r="E1014" s="308"/>
      <c r="F1014" s="308" t="s">
        <v>417</v>
      </c>
      <c r="G1014" s="308"/>
      <c r="H1014" s="308"/>
      <c r="I1014" s="308"/>
      <c r="J1014" s="183">
        <v>211.76689999999999</v>
      </c>
    </row>
    <row r="1015" spans="1:10" ht="19.95" customHeight="1" x14ac:dyDescent="0.25">
      <c r="A1015" s="308"/>
      <c r="B1015" s="309"/>
      <c r="C1015" s="308"/>
      <c r="D1015" s="308"/>
      <c r="E1015" s="308"/>
      <c r="F1015" s="308" t="s">
        <v>418</v>
      </c>
      <c r="G1015" s="308"/>
      <c r="H1015" s="308"/>
      <c r="I1015" s="308"/>
      <c r="J1015" s="183">
        <v>1.7299999999999999E-2</v>
      </c>
    </row>
    <row r="1016" spans="1:10" ht="19.95" customHeight="1" x14ac:dyDescent="0.25">
      <c r="A1016" s="308"/>
      <c r="B1016" s="309"/>
      <c r="C1016" s="308"/>
      <c r="D1016" s="308"/>
      <c r="E1016" s="308"/>
      <c r="F1016" s="308" t="s">
        <v>419</v>
      </c>
      <c r="G1016" s="308"/>
      <c r="H1016" s="308"/>
      <c r="I1016" s="308"/>
      <c r="J1016" s="183">
        <v>1.47E-2</v>
      </c>
    </row>
    <row r="1017" spans="1:10" ht="19.95" customHeight="1" x14ac:dyDescent="0.25">
      <c r="A1017" s="308"/>
      <c r="B1017" s="309"/>
      <c r="C1017" s="308"/>
      <c r="D1017" s="308"/>
      <c r="E1017" s="308"/>
      <c r="F1017" s="308" t="s">
        <v>420</v>
      </c>
      <c r="G1017" s="308"/>
      <c r="H1017" s="308"/>
      <c r="I1017" s="308"/>
      <c r="J1017" s="183">
        <v>248.59</v>
      </c>
    </row>
    <row r="1018" spans="1:10" ht="19.95" customHeight="1" thickBot="1" x14ac:dyDescent="0.3">
      <c r="A1018" s="308"/>
      <c r="B1018" s="309"/>
      <c r="C1018" s="308"/>
      <c r="D1018" s="308"/>
      <c r="E1018" s="308"/>
      <c r="F1018" s="308" t="s">
        <v>421</v>
      </c>
      <c r="G1018" s="308"/>
      <c r="H1018" s="308"/>
      <c r="I1018" s="308"/>
      <c r="J1018" s="183">
        <v>0.85189999999999999</v>
      </c>
    </row>
    <row r="1019" spans="1:10" ht="1.05" customHeight="1" thickTop="1" x14ac:dyDescent="0.25">
      <c r="A1019" s="181"/>
      <c r="B1019" s="239"/>
      <c r="C1019" s="181"/>
      <c r="D1019" s="181"/>
      <c r="E1019" s="181"/>
      <c r="F1019" s="181"/>
      <c r="G1019" s="181"/>
      <c r="H1019" s="181"/>
      <c r="I1019" s="181"/>
      <c r="J1019" s="181"/>
    </row>
    <row r="1020" spans="1:10" ht="18" customHeight="1" x14ac:dyDescent="0.25">
      <c r="A1020" s="165"/>
      <c r="B1020" s="236" t="s">
        <v>371</v>
      </c>
      <c r="C1020" s="165" t="s">
        <v>372</v>
      </c>
      <c r="D1020" s="165" t="s">
        <v>373</v>
      </c>
      <c r="E1020" s="304" t="s">
        <v>374</v>
      </c>
      <c r="F1020" s="304"/>
      <c r="G1020" s="167" t="s">
        <v>375</v>
      </c>
      <c r="H1020" s="166" t="s">
        <v>376</v>
      </c>
      <c r="I1020" s="166" t="s">
        <v>377</v>
      </c>
      <c r="J1020" s="166" t="s">
        <v>378</v>
      </c>
    </row>
    <row r="1021" spans="1:10" ht="25.95" customHeight="1" x14ac:dyDescent="0.25">
      <c r="A1021" s="168" t="s">
        <v>379</v>
      </c>
      <c r="B1021" s="237">
        <v>5914464</v>
      </c>
      <c r="C1021" s="168" t="s">
        <v>398</v>
      </c>
      <c r="D1021" s="168" t="s">
        <v>766</v>
      </c>
      <c r="E1021" s="305" t="s">
        <v>400</v>
      </c>
      <c r="F1021" s="305"/>
      <c r="G1021" s="169" t="s">
        <v>497</v>
      </c>
      <c r="H1021" s="170">
        <v>1</v>
      </c>
      <c r="I1021" s="171">
        <v>0.69</v>
      </c>
      <c r="J1021" s="171">
        <v>0.69</v>
      </c>
    </row>
    <row r="1022" spans="1:10" ht="15" customHeight="1" x14ac:dyDescent="0.25">
      <c r="A1022" s="304" t="s">
        <v>402</v>
      </c>
      <c r="B1022" s="312" t="s">
        <v>371</v>
      </c>
      <c r="C1022" s="304" t="s">
        <v>372</v>
      </c>
      <c r="D1022" s="304" t="s">
        <v>403</v>
      </c>
      <c r="E1022" s="311" t="s">
        <v>404</v>
      </c>
      <c r="F1022" s="310" t="s">
        <v>405</v>
      </c>
      <c r="G1022" s="311"/>
      <c r="H1022" s="310" t="s">
        <v>406</v>
      </c>
      <c r="I1022" s="311"/>
      <c r="J1022" s="311" t="s">
        <v>407</v>
      </c>
    </row>
    <row r="1023" spans="1:10" ht="15" customHeight="1" x14ac:dyDescent="0.25">
      <c r="A1023" s="311"/>
      <c r="B1023" s="312"/>
      <c r="C1023" s="311"/>
      <c r="D1023" s="311"/>
      <c r="E1023" s="311"/>
      <c r="F1023" s="166" t="s">
        <v>408</v>
      </c>
      <c r="G1023" s="166" t="s">
        <v>409</v>
      </c>
      <c r="H1023" s="166" t="s">
        <v>408</v>
      </c>
      <c r="I1023" s="166" t="s">
        <v>409</v>
      </c>
      <c r="J1023" s="311"/>
    </row>
    <row r="1024" spans="1:10" ht="25.95" customHeight="1" x14ac:dyDescent="0.25">
      <c r="A1024" s="177" t="s">
        <v>394</v>
      </c>
      <c r="B1024" s="238" t="s">
        <v>672</v>
      </c>
      <c r="C1024" s="177" t="s">
        <v>398</v>
      </c>
      <c r="D1024" s="177" t="s">
        <v>673</v>
      </c>
      <c r="E1024" s="179">
        <v>1</v>
      </c>
      <c r="F1024" s="180">
        <v>1</v>
      </c>
      <c r="G1024" s="180">
        <v>0</v>
      </c>
      <c r="H1024" s="182">
        <v>211.76689999999999</v>
      </c>
      <c r="I1024" s="182">
        <v>62.411200000000001</v>
      </c>
      <c r="J1024" s="182">
        <v>211.76689999999999</v>
      </c>
    </row>
    <row r="1025" spans="1:10" ht="19.95" customHeight="1" x14ac:dyDescent="0.25">
      <c r="A1025" s="308"/>
      <c r="B1025" s="309"/>
      <c r="C1025" s="308"/>
      <c r="D1025" s="308"/>
      <c r="E1025" s="308"/>
      <c r="F1025" s="308" t="s">
        <v>416</v>
      </c>
      <c r="G1025" s="308"/>
      <c r="H1025" s="308"/>
      <c r="I1025" s="308"/>
      <c r="J1025" s="183">
        <v>211.76689999999999</v>
      </c>
    </row>
    <row r="1026" spans="1:10" ht="19.95" customHeight="1" x14ac:dyDescent="0.25">
      <c r="A1026" s="308"/>
      <c r="B1026" s="309"/>
      <c r="C1026" s="308"/>
      <c r="D1026" s="308"/>
      <c r="E1026" s="308"/>
      <c r="F1026" s="308" t="s">
        <v>417</v>
      </c>
      <c r="G1026" s="308"/>
      <c r="H1026" s="308"/>
      <c r="I1026" s="308"/>
      <c r="J1026" s="183">
        <v>211.76689999999999</v>
      </c>
    </row>
    <row r="1027" spans="1:10" ht="19.95" customHeight="1" x14ac:dyDescent="0.25">
      <c r="A1027" s="308"/>
      <c r="B1027" s="309"/>
      <c r="C1027" s="308"/>
      <c r="D1027" s="308"/>
      <c r="E1027" s="308"/>
      <c r="F1027" s="308" t="s">
        <v>418</v>
      </c>
      <c r="G1027" s="308"/>
      <c r="H1027" s="308"/>
      <c r="I1027" s="308"/>
      <c r="J1027" s="183">
        <v>1.7299999999999999E-2</v>
      </c>
    </row>
    <row r="1028" spans="1:10" ht="19.95" customHeight="1" x14ac:dyDescent="0.25">
      <c r="A1028" s="308"/>
      <c r="B1028" s="309"/>
      <c r="C1028" s="308"/>
      <c r="D1028" s="308"/>
      <c r="E1028" s="308"/>
      <c r="F1028" s="308" t="s">
        <v>419</v>
      </c>
      <c r="G1028" s="308"/>
      <c r="H1028" s="308"/>
      <c r="I1028" s="308"/>
      <c r="J1028" s="183">
        <v>1.18E-2</v>
      </c>
    </row>
    <row r="1029" spans="1:10" ht="19.95" customHeight="1" x14ac:dyDescent="0.25">
      <c r="A1029" s="308"/>
      <c r="B1029" s="309"/>
      <c r="C1029" s="308"/>
      <c r="D1029" s="308"/>
      <c r="E1029" s="308"/>
      <c r="F1029" s="308" t="s">
        <v>420</v>
      </c>
      <c r="G1029" s="308"/>
      <c r="H1029" s="308"/>
      <c r="I1029" s="308"/>
      <c r="J1029" s="183">
        <v>310.73</v>
      </c>
    </row>
    <row r="1030" spans="1:10" ht="19.95" customHeight="1" thickBot="1" x14ac:dyDescent="0.3">
      <c r="A1030" s="308"/>
      <c r="B1030" s="309"/>
      <c r="C1030" s="308"/>
      <c r="D1030" s="308"/>
      <c r="E1030" s="308"/>
      <c r="F1030" s="308" t="s">
        <v>421</v>
      </c>
      <c r="G1030" s="308"/>
      <c r="H1030" s="308"/>
      <c r="I1030" s="308"/>
      <c r="J1030" s="183">
        <v>0.68149999999999999</v>
      </c>
    </row>
    <row r="1031" spans="1:10" ht="1.05" customHeight="1" thickTop="1" x14ac:dyDescent="0.25">
      <c r="A1031" s="181"/>
      <c r="B1031" s="239"/>
      <c r="C1031" s="181"/>
      <c r="D1031" s="181"/>
      <c r="E1031" s="181"/>
      <c r="F1031" s="181"/>
      <c r="G1031" s="181"/>
      <c r="H1031" s="181"/>
      <c r="I1031" s="181"/>
      <c r="J1031" s="181"/>
    </row>
    <row r="1032" spans="1:10" ht="18" customHeight="1" x14ac:dyDescent="0.25">
      <c r="A1032" s="165"/>
      <c r="B1032" s="236" t="s">
        <v>371</v>
      </c>
      <c r="C1032" s="165" t="s">
        <v>372</v>
      </c>
      <c r="D1032" s="165" t="s">
        <v>373</v>
      </c>
      <c r="E1032" s="304" t="s">
        <v>374</v>
      </c>
      <c r="F1032" s="304"/>
      <c r="G1032" s="167" t="s">
        <v>375</v>
      </c>
      <c r="H1032" s="166" t="s">
        <v>376</v>
      </c>
      <c r="I1032" s="166" t="s">
        <v>377</v>
      </c>
      <c r="J1032" s="166" t="s">
        <v>378</v>
      </c>
    </row>
    <row r="1033" spans="1:10" ht="25.95" customHeight="1" x14ac:dyDescent="0.25">
      <c r="A1033" s="168" t="s">
        <v>379</v>
      </c>
      <c r="B1033" s="237">
        <v>5914479</v>
      </c>
      <c r="C1033" s="168" t="s">
        <v>398</v>
      </c>
      <c r="D1033" s="168" t="s">
        <v>767</v>
      </c>
      <c r="E1033" s="305" t="s">
        <v>400</v>
      </c>
      <c r="F1033" s="305"/>
      <c r="G1033" s="169" t="s">
        <v>497</v>
      </c>
      <c r="H1033" s="170">
        <v>1</v>
      </c>
      <c r="I1033" s="171">
        <v>0.56999999999999995</v>
      </c>
      <c r="J1033" s="171">
        <v>0.56999999999999995</v>
      </c>
    </row>
    <row r="1034" spans="1:10" ht="15" customHeight="1" x14ac:dyDescent="0.25">
      <c r="A1034" s="304" t="s">
        <v>402</v>
      </c>
      <c r="B1034" s="312" t="s">
        <v>371</v>
      </c>
      <c r="C1034" s="304" t="s">
        <v>372</v>
      </c>
      <c r="D1034" s="304" t="s">
        <v>403</v>
      </c>
      <c r="E1034" s="311" t="s">
        <v>404</v>
      </c>
      <c r="F1034" s="310" t="s">
        <v>405</v>
      </c>
      <c r="G1034" s="311"/>
      <c r="H1034" s="310" t="s">
        <v>406</v>
      </c>
      <c r="I1034" s="311"/>
      <c r="J1034" s="311" t="s">
        <v>407</v>
      </c>
    </row>
    <row r="1035" spans="1:10" ht="15" customHeight="1" x14ac:dyDescent="0.25">
      <c r="A1035" s="311"/>
      <c r="B1035" s="312"/>
      <c r="C1035" s="311"/>
      <c r="D1035" s="311"/>
      <c r="E1035" s="311"/>
      <c r="F1035" s="166" t="s">
        <v>408</v>
      </c>
      <c r="G1035" s="166" t="s">
        <v>409</v>
      </c>
      <c r="H1035" s="166" t="s">
        <v>408</v>
      </c>
      <c r="I1035" s="166" t="s">
        <v>409</v>
      </c>
      <c r="J1035" s="311"/>
    </row>
    <row r="1036" spans="1:10" ht="25.95" customHeight="1" x14ac:dyDescent="0.25">
      <c r="A1036" s="177" t="s">
        <v>394</v>
      </c>
      <c r="B1036" s="238" t="s">
        <v>672</v>
      </c>
      <c r="C1036" s="177" t="s">
        <v>398</v>
      </c>
      <c r="D1036" s="177" t="s">
        <v>673</v>
      </c>
      <c r="E1036" s="179">
        <v>1</v>
      </c>
      <c r="F1036" s="180">
        <v>1</v>
      </c>
      <c r="G1036" s="180">
        <v>0</v>
      </c>
      <c r="H1036" s="182">
        <v>211.76689999999999</v>
      </c>
      <c r="I1036" s="182">
        <v>62.411200000000001</v>
      </c>
      <c r="J1036" s="182">
        <v>211.76689999999999</v>
      </c>
    </row>
    <row r="1037" spans="1:10" ht="19.95" customHeight="1" x14ac:dyDescent="0.25">
      <c r="A1037" s="308"/>
      <c r="B1037" s="309"/>
      <c r="C1037" s="308"/>
      <c r="D1037" s="308"/>
      <c r="E1037" s="308"/>
      <c r="F1037" s="308" t="s">
        <v>416</v>
      </c>
      <c r="G1037" s="308"/>
      <c r="H1037" s="308"/>
      <c r="I1037" s="308"/>
      <c r="J1037" s="183">
        <v>211.76689999999999</v>
      </c>
    </row>
    <row r="1038" spans="1:10" ht="19.95" customHeight="1" x14ac:dyDescent="0.25">
      <c r="A1038" s="308"/>
      <c r="B1038" s="309"/>
      <c r="C1038" s="308"/>
      <c r="D1038" s="308"/>
      <c r="E1038" s="308"/>
      <c r="F1038" s="308" t="s">
        <v>417</v>
      </c>
      <c r="G1038" s="308"/>
      <c r="H1038" s="308"/>
      <c r="I1038" s="308"/>
      <c r="J1038" s="183">
        <v>211.76689999999999</v>
      </c>
    </row>
    <row r="1039" spans="1:10" ht="19.95" customHeight="1" x14ac:dyDescent="0.25">
      <c r="A1039" s="308"/>
      <c r="B1039" s="309"/>
      <c r="C1039" s="308"/>
      <c r="D1039" s="308"/>
      <c r="E1039" s="308"/>
      <c r="F1039" s="308" t="s">
        <v>418</v>
      </c>
      <c r="G1039" s="308"/>
      <c r="H1039" s="308"/>
      <c r="I1039" s="308"/>
      <c r="J1039" s="183">
        <v>0</v>
      </c>
    </row>
    <row r="1040" spans="1:10" ht="19.95" customHeight="1" x14ac:dyDescent="0.25">
      <c r="A1040" s="308"/>
      <c r="B1040" s="309"/>
      <c r="C1040" s="308"/>
      <c r="D1040" s="308"/>
      <c r="E1040" s="308"/>
      <c r="F1040" s="308" t="s">
        <v>419</v>
      </c>
      <c r="G1040" s="308"/>
      <c r="H1040" s="308"/>
      <c r="I1040" s="308"/>
      <c r="J1040" s="183">
        <v>0</v>
      </c>
    </row>
    <row r="1041" spans="1:10" ht="19.95" customHeight="1" x14ac:dyDescent="0.25">
      <c r="A1041" s="308"/>
      <c r="B1041" s="309"/>
      <c r="C1041" s="308"/>
      <c r="D1041" s="308"/>
      <c r="E1041" s="308"/>
      <c r="F1041" s="308" t="s">
        <v>420</v>
      </c>
      <c r="G1041" s="308"/>
      <c r="H1041" s="308"/>
      <c r="I1041" s="308"/>
      <c r="J1041" s="183">
        <v>372.88</v>
      </c>
    </row>
    <row r="1042" spans="1:10" ht="19.95" customHeight="1" thickBot="1" x14ac:dyDescent="0.3">
      <c r="A1042" s="308"/>
      <c r="B1042" s="309"/>
      <c r="C1042" s="308"/>
      <c r="D1042" s="308"/>
      <c r="E1042" s="308"/>
      <c r="F1042" s="308" t="s">
        <v>421</v>
      </c>
      <c r="G1042" s="308"/>
      <c r="H1042" s="308"/>
      <c r="I1042" s="308"/>
      <c r="J1042" s="183">
        <v>0.56789999999999996</v>
      </c>
    </row>
    <row r="1043" spans="1:10" ht="1.05" customHeight="1" thickTop="1" x14ac:dyDescent="0.25">
      <c r="A1043" s="181"/>
      <c r="B1043" s="239"/>
      <c r="C1043" s="181"/>
      <c r="D1043" s="181"/>
      <c r="E1043" s="181"/>
      <c r="F1043" s="181"/>
      <c r="G1043" s="181"/>
      <c r="H1043" s="181"/>
      <c r="I1043" s="181"/>
      <c r="J1043" s="181"/>
    </row>
    <row r="1044" spans="1:10" ht="18" customHeight="1" x14ac:dyDescent="0.25">
      <c r="A1044" s="165"/>
      <c r="B1044" s="236" t="s">
        <v>371</v>
      </c>
      <c r="C1044" s="165" t="s">
        <v>372</v>
      </c>
      <c r="D1044" s="165" t="s">
        <v>373</v>
      </c>
      <c r="E1044" s="304" t="s">
        <v>374</v>
      </c>
      <c r="F1044" s="304"/>
      <c r="G1044" s="167" t="s">
        <v>375</v>
      </c>
      <c r="H1044" s="166" t="s">
        <v>376</v>
      </c>
      <c r="I1044" s="166" t="s">
        <v>377</v>
      </c>
      <c r="J1044" s="166" t="s">
        <v>378</v>
      </c>
    </row>
    <row r="1045" spans="1:10" ht="25.95" customHeight="1" x14ac:dyDescent="0.25">
      <c r="A1045" s="168" t="s">
        <v>379</v>
      </c>
      <c r="B1045" s="237">
        <v>88321</v>
      </c>
      <c r="C1045" s="168" t="s">
        <v>380</v>
      </c>
      <c r="D1045" s="168" t="s">
        <v>445</v>
      </c>
      <c r="E1045" s="305" t="s">
        <v>386</v>
      </c>
      <c r="F1045" s="305"/>
      <c r="G1045" s="169" t="s">
        <v>387</v>
      </c>
      <c r="H1045" s="170">
        <v>1</v>
      </c>
      <c r="I1045" s="171">
        <v>21.2</v>
      </c>
      <c r="J1045" s="171">
        <v>21.2</v>
      </c>
    </row>
    <row r="1046" spans="1:10" ht="25.95" customHeight="1" x14ac:dyDescent="0.25">
      <c r="A1046" s="172" t="s">
        <v>384</v>
      </c>
      <c r="B1046" s="233">
        <v>95383</v>
      </c>
      <c r="C1046" s="172" t="s">
        <v>380</v>
      </c>
      <c r="D1046" s="172" t="s">
        <v>664</v>
      </c>
      <c r="E1046" s="306" t="s">
        <v>386</v>
      </c>
      <c r="F1046" s="306"/>
      <c r="G1046" s="174" t="s">
        <v>387</v>
      </c>
      <c r="H1046" s="175">
        <v>1</v>
      </c>
      <c r="I1046" s="176">
        <v>0.18</v>
      </c>
      <c r="J1046" s="176">
        <v>0.18</v>
      </c>
    </row>
    <row r="1047" spans="1:10" ht="25.95" customHeight="1" x14ac:dyDescent="0.25">
      <c r="A1047" s="177" t="s">
        <v>394</v>
      </c>
      <c r="B1047" s="238">
        <v>7153</v>
      </c>
      <c r="C1047" s="177" t="s">
        <v>380</v>
      </c>
      <c r="D1047" s="177" t="s">
        <v>665</v>
      </c>
      <c r="E1047" s="307" t="s">
        <v>448</v>
      </c>
      <c r="F1047" s="307"/>
      <c r="G1047" s="178" t="s">
        <v>387</v>
      </c>
      <c r="H1047" s="179">
        <v>1</v>
      </c>
      <c r="I1047" s="180">
        <v>19.22</v>
      </c>
      <c r="J1047" s="180">
        <v>19.22</v>
      </c>
    </row>
    <row r="1048" spans="1:10" ht="25.95" customHeight="1" x14ac:dyDescent="0.25">
      <c r="A1048" s="177" t="s">
        <v>394</v>
      </c>
      <c r="B1048" s="238">
        <v>37372</v>
      </c>
      <c r="C1048" s="177" t="s">
        <v>380</v>
      </c>
      <c r="D1048" s="177" t="s">
        <v>585</v>
      </c>
      <c r="E1048" s="307" t="s">
        <v>396</v>
      </c>
      <c r="F1048" s="307"/>
      <c r="G1048" s="178" t="s">
        <v>387</v>
      </c>
      <c r="H1048" s="179">
        <v>1</v>
      </c>
      <c r="I1048" s="180">
        <v>1.08</v>
      </c>
      <c r="J1048" s="180">
        <v>1.08</v>
      </c>
    </row>
    <row r="1049" spans="1:10" ht="25.95" customHeight="1" x14ac:dyDescent="0.25">
      <c r="A1049" s="177" t="s">
        <v>394</v>
      </c>
      <c r="B1049" s="238">
        <v>37373</v>
      </c>
      <c r="C1049" s="177" t="s">
        <v>380</v>
      </c>
      <c r="D1049" s="177" t="s">
        <v>586</v>
      </c>
      <c r="E1049" s="307" t="s">
        <v>396</v>
      </c>
      <c r="F1049" s="307"/>
      <c r="G1049" s="178" t="s">
        <v>387</v>
      </c>
      <c r="H1049" s="179">
        <v>1</v>
      </c>
      <c r="I1049" s="180">
        <v>0.03</v>
      </c>
      <c r="J1049" s="180">
        <v>0.03</v>
      </c>
    </row>
    <row r="1050" spans="1:10" ht="25.95" customHeight="1" x14ac:dyDescent="0.25">
      <c r="A1050" s="177" t="s">
        <v>394</v>
      </c>
      <c r="B1050" s="238">
        <v>43458</v>
      </c>
      <c r="C1050" s="177" t="s">
        <v>380</v>
      </c>
      <c r="D1050" s="177" t="s">
        <v>768</v>
      </c>
      <c r="E1050" s="307" t="s">
        <v>396</v>
      </c>
      <c r="F1050" s="307"/>
      <c r="G1050" s="178" t="s">
        <v>387</v>
      </c>
      <c r="H1050" s="179">
        <v>1</v>
      </c>
      <c r="I1050" s="180">
        <v>0.05</v>
      </c>
      <c r="J1050" s="180">
        <v>0.05</v>
      </c>
    </row>
    <row r="1051" spans="1:10" ht="25.95" customHeight="1" thickBot="1" x14ac:dyDescent="0.3">
      <c r="A1051" s="177" t="s">
        <v>394</v>
      </c>
      <c r="B1051" s="238">
        <v>43482</v>
      </c>
      <c r="C1051" s="177" t="s">
        <v>380</v>
      </c>
      <c r="D1051" s="177" t="s">
        <v>769</v>
      </c>
      <c r="E1051" s="307" t="s">
        <v>396</v>
      </c>
      <c r="F1051" s="307"/>
      <c r="G1051" s="178" t="s">
        <v>387</v>
      </c>
      <c r="H1051" s="179">
        <v>1</v>
      </c>
      <c r="I1051" s="180">
        <v>0.64</v>
      </c>
      <c r="J1051" s="180">
        <v>0.64</v>
      </c>
    </row>
    <row r="1052" spans="1:10" ht="1.05" customHeight="1" thickTop="1" x14ac:dyDescent="0.25">
      <c r="A1052" s="181"/>
      <c r="B1052" s="239"/>
      <c r="C1052" s="181"/>
      <c r="D1052" s="181"/>
      <c r="E1052" s="181"/>
      <c r="F1052" s="181"/>
      <c r="G1052" s="181"/>
      <c r="H1052" s="181"/>
      <c r="I1052" s="181"/>
      <c r="J1052" s="181"/>
    </row>
    <row r="1053" spans="1:10" ht="18" customHeight="1" x14ac:dyDescent="0.25">
      <c r="A1053" s="165"/>
      <c r="B1053" s="236" t="s">
        <v>371</v>
      </c>
      <c r="C1053" s="165" t="s">
        <v>372</v>
      </c>
      <c r="D1053" s="165" t="s">
        <v>373</v>
      </c>
      <c r="E1053" s="304" t="s">
        <v>374</v>
      </c>
      <c r="F1053" s="304"/>
      <c r="G1053" s="167" t="s">
        <v>375</v>
      </c>
      <c r="H1053" s="166" t="s">
        <v>376</v>
      </c>
      <c r="I1053" s="166" t="s">
        <v>377</v>
      </c>
      <c r="J1053" s="166" t="s">
        <v>378</v>
      </c>
    </row>
    <row r="1054" spans="1:10" ht="24" customHeight="1" x14ac:dyDescent="0.25">
      <c r="A1054" s="168" t="s">
        <v>379</v>
      </c>
      <c r="B1054" s="237">
        <v>101460</v>
      </c>
      <c r="C1054" s="168" t="s">
        <v>380</v>
      </c>
      <c r="D1054" s="168" t="s">
        <v>479</v>
      </c>
      <c r="E1054" s="305" t="s">
        <v>386</v>
      </c>
      <c r="F1054" s="305"/>
      <c r="G1054" s="169" t="s">
        <v>478</v>
      </c>
      <c r="H1054" s="170">
        <v>1</v>
      </c>
      <c r="I1054" s="171">
        <v>3433.26</v>
      </c>
      <c r="J1054" s="171">
        <v>3433.26</v>
      </c>
    </row>
    <row r="1055" spans="1:10" ht="25.95" customHeight="1" x14ac:dyDescent="0.25">
      <c r="A1055" s="172" t="s">
        <v>384</v>
      </c>
      <c r="B1055" s="233">
        <v>101372</v>
      </c>
      <c r="C1055" s="172" t="s">
        <v>380</v>
      </c>
      <c r="D1055" s="172" t="s">
        <v>666</v>
      </c>
      <c r="E1055" s="306" t="s">
        <v>386</v>
      </c>
      <c r="F1055" s="306"/>
      <c r="G1055" s="174" t="s">
        <v>478</v>
      </c>
      <c r="H1055" s="175">
        <v>1</v>
      </c>
      <c r="I1055" s="176">
        <v>10.78</v>
      </c>
      <c r="J1055" s="176">
        <v>10.78</v>
      </c>
    </row>
    <row r="1056" spans="1:10" ht="25.95" customHeight="1" x14ac:dyDescent="0.25">
      <c r="A1056" s="177" t="s">
        <v>394</v>
      </c>
      <c r="B1056" s="238">
        <v>40861</v>
      </c>
      <c r="C1056" s="177" t="s">
        <v>380</v>
      </c>
      <c r="D1056" s="177" t="s">
        <v>727</v>
      </c>
      <c r="E1056" s="307" t="s">
        <v>396</v>
      </c>
      <c r="F1056" s="307"/>
      <c r="G1056" s="178" t="s">
        <v>478</v>
      </c>
      <c r="H1056" s="179">
        <v>1</v>
      </c>
      <c r="I1056" s="180">
        <v>92.66</v>
      </c>
      <c r="J1056" s="180">
        <v>92.66</v>
      </c>
    </row>
    <row r="1057" spans="1:10" ht="25.95" customHeight="1" x14ac:dyDescent="0.25">
      <c r="A1057" s="177" t="s">
        <v>394</v>
      </c>
      <c r="B1057" s="238">
        <v>40862</v>
      </c>
      <c r="C1057" s="177" t="s">
        <v>380</v>
      </c>
      <c r="D1057" s="177" t="s">
        <v>728</v>
      </c>
      <c r="E1057" s="307" t="s">
        <v>396</v>
      </c>
      <c r="F1057" s="307"/>
      <c r="G1057" s="178" t="s">
        <v>478</v>
      </c>
      <c r="H1057" s="179">
        <v>1</v>
      </c>
      <c r="I1057" s="180">
        <v>364.31</v>
      </c>
      <c r="J1057" s="180">
        <v>364.31</v>
      </c>
    </row>
    <row r="1058" spans="1:10" ht="25.95" customHeight="1" x14ac:dyDescent="0.25">
      <c r="A1058" s="177" t="s">
        <v>394</v>
      </c>
      <c r="B1058" s="238">
        <v>40863</v>
      </c>
      <c r="C1058" s="177" t="s">
        <v>380</v>
      </c>
      <c r="D1058" s="177" t="s">
        <v>699</v>
      </c>
      <c r="E1058" s="307" t="s">
        <v>396</v>
      </c>
      <c r="F1058" s="307"/>
      <c r="G1058" s="178" t="s">
        <v>478</v>
      </c>
      <c r="H1058" s="179">
        <v>1</v>
      </c>
      <c r="I1058" s="180">
        <v>203.41</v>
      </c>
      <c r="J1058" s="180">
        <v>203.41</v>
      </c>
    </row>
    <row r="1059" spans="1:10" ht="25.95" customHeight="1" x14ac:dyDescent="0.25">
      <c r="A1059" s="177" t="s">
        <v>394</v>
      </c>
      <c r="B1059" s="238">
        <v>40864</v>
      </c>
      <c r="C1059" s="177" t="s">
        <v>380</v>
      </c>
      <c r="D1059" s="177" t="s">
        <v>700</v>
      </c>
      <c r="E1059" s="307" t="s">
        <v>396</v>
      </c>
      <c r="F1059" s="307"/>
      <c r="G1059" s="178" t="s">
        <v>478</v>
      </c>
      <c r="H1059" s="179">
        <v>1</v>
      </c>
      <c r="I1059" s="180">
        <v>5.9</v>
      </c>
      <c r="J1059" s="180">
        <v>5.9</v>
      </c>
    </row>
    <row r="1060" spans="1:10" ht="24" customHeight="1" x14ac:dyDescent="0.25">
      <c r="A1060" s="177" t="s">
        <v>394</v>
      </c>
      <c r="B1060" s="238">
        <v>41096</v>
      </c>
      <c r="C1060" s="177" t="s">
        <v>380</v>
      </c>
      <c r="D1060" s="177" t="s">
        <v>667</v>
      </c>
      <c r="E1060" s="307" t="s">
        <v>448</v>
      </c>
      <c r="F1060" s="307"/>
      <c r="G1060" s="178" t="s">
        <v>478</v>
      </c>
      <c r="H1060" s="179">
        <v>1</v>
      </c>
      <c r="I1060" s="180">
        <v>2461.71</v>
      </c>
      <c r="J1060" s="180">
        <v>2461.71</v>
      </c>
    </row>
    <row r="1061" spans="1:10" ht="25.95" customHeight="1" x14ac:dyDescent="0.25">
      <c r="A1061" s="177" t="s">
        <v>394</v>
      </c>
      <c r="B1061" s="238">
        <v>43479</v>
      </c>
      <c r="C1061" s="177" t="s">
        <v>380</v>
      </c>
      <c r="D1061" s="177" t="s">
        <v>770</v>
      </c>
      <c r="E1061" s="307" t="s">
        <v>396</v>
      </c>
      <c r="F1061" s="307"/>
      <c r="G1061" s="178" t="s">
        <v>478</v>
      </c>
      <c r="H1061" s="179">
        <v>1</v>
      </c>
      <c r="I1061" s="180">
        <v>92.57</v>
      </c>
      <c r="J1061" s="180">
        <v>92.57</v>
      </c>
    </row>
    <row r="1062" spans="1:10" ht="25.95" customHeight="1" thickBot="1" x14ac:dyDescent="0.3">
      <c r="A1062" s="177" t="s">
        <v>394</v>
      </c>
      <c r="B1062" s="238">
        <v>43503</v>
      </c>
      <c r="C1062" s="177" t="s">
        <v>380</v>
      </c>
      <c r="D1062" s="177" t="s">
        <v>771</v>
      </c>
      <c r="E1062" s="307" t="s">
        <v>396</v>
      </c>
      <c r="F1062" s="307"/>
      <c r="G1062" s="178" t="s">
        <v>478</v>
      </c>
      <c r="H1062" s="179">
        <v>1</v>
      </c>
      <c r="I1062" s="180">
        <v>201.92</v>
      </c>
      <c r="J1062" s="180">
        <v>201.92</v>
      </c>
    </row>
    <row r="1063" spans="1:10" ht="1.05" customHeight="1" thickTop="1" x14ac:dyDescent="0.25">
      <c r="A1063" s="181"/>
      <c r="B1063" s="239"/>
      <c r="C1063" s="181"/>
      <c r="D1063" s="181"/>
      <c r="E1063" s="181"/>
      <c r="F1063" s="181"/>
      <c r="G1063" s="181"/>
      <c r="H1063" s="181"/>
      <c r="I1063" s="181"/>
      <c r="J1063" s="181"/>
    </row>
  </sheetData>
  <autoFilter ref="A5:J1062" xr:uid="{A91ECD06-749A-4763-BAFE-FADE2E93109C}">
    <filterColumn colId="4" showButton="0"/>
  </autoFilter>
  <mergeCells count="1272">
    <mergeCell ref="A3:J3"/>
    <mergeCell ref="A4:J4"/>
    <mergeCell ref="E54:F54"/>
    <mergeCell ref="E55:F55"/>
    <mergeCell ref="E56:F56"/>
    <mergeCell ref="E57:F57"/>
    <mergeCell ref="C1:D1"/>
    <mergeCell ref="E1:F1"/>
    <mergeCell ref="G1:H1"/>
    <mergeCell ref="I1:J1"/>
    <mergeCell ref="C2:D2"/>
    <mergeCell ref="E2:F2"/>
    <mergeCell ref="G2:H2"/>
    <mergeCell ref="I2:J2"/>
    <mergeCell ref="E5:F5"/>
    <mergeCell ref="E6:F6"/>
    <mergeCell ref="E7:F7"/>
    <mergeCell ref="E8:F8"/>
    <mergeCell ref="E9:F9"/>
    <mergeCell ref="A75:E75"/>
    <mergeCell ref="F75:I75"/>
    <mergeCell ref="G76:I76"/>
    <mergeCell ref="G77:I77"/>
    <mergeCell ref="A78:E78"/>
    <mergeCell ref="F78:I78"/>
    <mergeCell ref="A72:E72"/>
    <mergeCell ref="F72:I72"/>
    <mergeCell ref="A73:E73"/>
    <mergeCell ref="F73:I73"/>
    <mergeCell ref="A74:E74"/>
    <mergeCell ref="F74:I74"/>
    <mergeCell ref="H65:I65"/>
    <mergeCell ref="A70:E70"/>
    <mergeCell ref="F70:I70"/>
    <mergeCell ref="A71:E71"/>
    <mergeCell ref="F71:I71"/>
    <mergeCell ref="E64:F64"/>
    <mergeCell ref="A65:A66"/>
    <mergeCell ref="B65:B66"/>
    <mergeCell ref="C65:C66"/>
    <mergeCell ref="D65:D66"/>
    <mergeCell ref="E65:E66"/>
    <mergeCell ref="F65:G65"/>
    <mergeCell ref="E58:F58"/>
    <mergeCell ref="E59:F59"/>
    <mergeCell ref="E60:F60"/>
    <mergeCell ref="E23:F23"/>
    <mergeCell ref="E24:F24"/>
    <mergeCell ref="E25:F25"/>
    <mergeCell ref="E26:F26"/>
    <mergeCell ref="E27:F27"/>
    <mergeCell ref="E28:F28"/>
    <mergeCell ref="E16:F16"/>
    <mergeCell ref="E18:F18"/>
    <mergeCell ref="E19:F19"/>
    <mergeCell ref="E20:F20"/>
    <mergeCell ref="E21:F21"/>
    <mergeCell ref="E22:F22"/>
    <mergeCell ref="E10:F10"/>
    <mergeCell ref="E11:F11"/>
    <mergeCell ref="E12:F12"/>
    <mergeCell ref="E13:F13"/>
    <mergeCell ref="E15:F15"/>
    <mergeCell ref="E31:F31"/>
    <mergeCell ref="E33:F33"/>
    <mergeCell ref="E34:F34"/>
    <mergeCell ref="E35:F35"/>
    <mergeCell ref="E36:F36"/>
    <mergeCell ref="E37:F37"/>
    <mergeCell ref="G97:I97"/>
    <mergeCell ref="G98:I98"/>
    <mergeCell ref="A99:E99"/>
    <mergeCell ref="F99:I99"/>
    <mergeCell ref="E30:F30"/>
    <mergeCell ref="E53:F53"/>
    <mergeCell ref="A94:E94"/>
    <mergeCell ref="F94:I94"/>
    <mergeCell ref="A95:E95"/>
    <mergeCell ref="F95:I95"/>
    <mergeCell ref="A96:E96"/>
    <mergeCell ref="F96:I96"/>
    <mergeCell ref="A91:E91"/>
    <mergeCell ref="F91:I91"/>
    <mergeCell ref="A92:E92"/>
    <mergeCell ref="F92:I92"/>
    <mergeCell ref="A93:E93"/>
    <mergeCell ref="F93:I93"/>
    <mergeCell ref="E81:F81"/>
    <mergeCell ref="E82:F82"/>
    <mergeCell ref="A83:A84"/>
    <mergeCell ref="B83:B84"/>
    <mergeCell ref="C83:C84"/>
    <mergeCell ref="D83:D84"/>
    <mergeCell ref="E83:E84"/>
    <mergeCell ref="F83:G83"/>
    <mergeCell ref="H104:I104"/>
    <mergeCell ref="J104:J105"/>
    <mergeCell ref="A108:E108"/>
    <mergeCell ref="F108:I108"/>
    <mergeCell ref="A109:E109"/>
    <mergeCell ref="F109:I109"/>
    <mergeCell ref="E102:F102"/>
    <mergeCell ref="E103:F103"/>
    <mergeCell ref="A104:A105"/>
    <mergeCell ref="B104:B105"/>
    <mergeCell ref="C104:C105"/>
    <mergeCell ref="D104:D105"/>
    <mergeCell ref="E104:E105"/>
    <mergeCell ref="F104:G104"/>
    <mergeCell ref="E38:F38"/>
    <mergeCell ref="E39:F39"/>
    <mergeCell ref="E40:F40"/>
    <mergeCell ref="E41:F41"/>
    <mergeCell ref="E42:F42"/>
    <mergeCell ref="J83:J84"/>
    <mergeCell ref="H83:I83"/>
    <mergeCell ref="J65:J66"/>
    <mergeCell ref="E61:F61"/>
    <mergeCell ref="E63:F63"/>
    <mergeCell ref="F117:G117"/>
    <mergeCell ref="H117:I117"/>
    <mergeCell ref="J117:J118"/>
    <mergeCell ref="A120:E120"/>
    <mergeCell ref="F120:I120"/>
    <mergeCell ref="A121:E121"/>
    <mergeCell ref="F121:I121"/>
    <mergeCell ref="A113:E113"/>
    <mergeCell ref="F113:I113"/>
    <mergeCell ref="E115:F115"/>
    <mergeCell ref="E116:F116"/>
    <mergeCell ref="A117:A118"/>
    <mergeCell ref="B117:B118"/>
    <mergeCell ref="C117:C118"/>
    <mergeCell ref="D117:D118"/>
    <mergeCell ref="E117:E118"/>
    <mergeCell ref="A110:E110"/>
    <mergeCell ref="F110:I110"/>
    <mergeCell ref="A111:E111"/>
    <mergeCell ref="F111:I111"/>
    <mergeCell ref="A112:E112"/>
    <mergeCell ref="F112:I112"/>
    <mergeCell ref="J129:J130"/>
    <mergeCell ref="A132:E132"/>
    <mergeCell ref="F132:I132"/>
    <mergeCell ref="A133:E133"/>
    <mergeCell ref="F133:I133"/>
    <mergeCell ref="A125:E125"/>
    <mergeCell ref="F125:I125"/>
    <mergeCell ref="E127:F127"/>
    <mergeCell ref="E128:F128"/>
    <mergeCell ref="A129:A130"/>
    <mergeCell ref="B129:B130"/>
    <mergeCell ref="C129:C130"/>
    <mergeCell ref="D129:D130"/>
    <mergeCell ref="E129:E130"/>
    <mergeCell ref="A122:E122"/>
    <mergeCell ref="F122:I122"/>
    <mergeCell ref="A123:E123"/>
    <mergeCell ref="F123:I123"/>
    <mergeCell ref="A124:E124"/>
    <mergeCell ref="F124:I124"/>
    <mergeCell ref="A137:E137"/>
    <mergeCell ref="F137:I137"/>
    <mergeCell ref="E139:F139"/>
    <mergeCell ref="E140:F140"/>
    <mergeCell ref="A141:A142"/>
    <mergeCell ref="B141:B142"/>
    <mergeCell ref="C141:C142"/>
    <mergeCell ref="D141:D142"/>
    <mergeCell ref="E141:E142"/>
    <mergeCell ref="A134:E134"/>
    <mergeCell ref="F134:I134"/>
    <mergeCell ref="A135:E135"/>
    <mergeCell ref="F135:I135"/>
    <mergeCell ref="A136:E136"/>
    <mergeCell ref="F136:I136"/>
    <mergeCell ref="F129:G129"/>
    <mergeCell ref="H129:I129"/>
    <mergeCell ref="A149:E149"/>
    <mergeCell ref="F149:I149"/>
    <mergeCell ref="G150:I150"/>
    <mergeCell ref="G151:I151"/>
    <mergeCell ref="A152:E152"/>
    <mergeCell ref="F152:I152"/>
    <mergeCell ref="A146:E146"/>
    <mergeCell ref="F146:I146"/>
    <mergeCell ref="A147:E147"/>
    <mergeCell ref="F147:I147"/>
    <mergeCell ref="A148:E148"/>
    <mergeCell ref="F148:I148"/>
    <mergeCell ref="F141:G141"/>
    <mergeCell ref="H141:I141"/>
    <mergeCell ref="J141:J142"/>
    <mergeCell ref="A144:E144"/>
    <mergeCell ref="F144:I144"/>
    <mergeCell ref="A145:E145"/>
    <mergeCell ref="F145:I145"/>
    <mergeCell ref="A167:E167"/>
    <mergeCell ref="F167:I167"/>
    <mergeCell ref="A168:E168"/>
    <mergeCell ref="F168:I168"/>
    <mergeCell ref="A169:E169"/>
    <mergeCell ref="F169:I169"/>
    <mergeCell ref="J156:J157"/>
    <mergeCell ref="A164:E164"/>
    <mergeCell ref="F164:I164"/>
    <mergeCell ref="A165:E165"/>
    <mergeCell ref="F165:I165"/>
    <mergeCell ref="A166:E166"/>
    <mergeCell ref="F166:I166"/>
    <mergeCell ref="E154:F154"/>
    <mergeCell ref="E155:F155"/>
    <mergeCell ref="A156:A157"/>
    <mergeCell ref="B156:B157"/>
    <mergeCell ref="C156:C157"/>
    <mergeCell ref="D156:D157"/>
    <mergeCell ref="E156:E157"/>
    <mergeCell ref="F156:G156"/>
    <mergeCell ref="H156:I156"/>
    <mergeCell ref="E182:F182"/>
    <mergeCell ref="E183:F183"/>
    <mergeCell ref="E184:F184"/>
    <mergeCell ref="E185:F185"/>
    <mergeCell ref="E186:F186"/>
    <mergeCell ref="H175:I175"/>
    <mergeCell ref="A176:E176"/>
    <mergeCell ref="F176:I176"/>
    <mergeCell ref="G177:I177"/>
    <mergeCell ref="A180:E180"/>
    <mergeCell ref="F180:I180"/>
    <mergeCell ref="G170:I170"/>
    <mergeCell ref="G171:I171"/>
    <mergeCell ref="G172:I172"/>
    <mergeCell ref="A173:E173"/>
    <mergeCell ref="F173:I173"/>
    <mergeCell ref="H174:I174"/>
    <mergeCell ref="J195:J196"/>
    <mergeCell ref="A198:E198"/>
    <mergeCell ref="F198:I198"/>
    <mergeCell ref="A199:E199"/>
    <mergeCell ref="F199:I199"/>
    <mergeCell ref="A200:E200"/>
    <mergeCell ref="F200:I200"/>
    <mergeCell ref="E193:F193"/>
    <mergeCell ref="E194:F194"/>
    <mergeCell ref="A195:A196"/>
    <mergeCell ref="B195:B196"/>
    <mergeCell ref="C195:C196"/>
    <mergeCell ref="D195:D196"/>
    <mergeCell ref="E195:E196"/>
    <mergeCell ref="F195:G195"/>
    <mergeCell ref="H195:I195"/>
    <mergeCell ref="E187:F187"/>
    <mergeCell ref="E188:F188"/>
    <mergeCell ref="E189:F189"/>
    <mergeCell ref="E190:F190"/>
    <mergeCell ref="E191:F191"/>
    <mergeCell ref="J207:J208"/>
    <mergeCell ref="A210:E210"/>
    <mergeCell ref="F210:I210"/>
    <mergeCell ref="A211:E211"/>
    <mergeCell ref="F211:I211"/>
    <mergeCell ref="A212:E212"/>
    <mergeCell ref="F212:I212"/>
    <mergeCell ref="E205:F205"/>
    <mergeCell ref="E206:F206"/>
    <mergeCell ref="A207:A208"/>
    <mergeCell ref="B207:B208"/>
    <mergeCell ref="C207:C208"/>
    <mergeCell ref="D207:D208"/>
    <mergeCell ref="E207:E208"/>
    <mergeCell ref="F207:G207"/>
    <mergeCell ref="H207:I207"/>
    <mergeCell ref="A201:E201"/>
    <mergeCell ref="F201:I201"/>
    <mergeCell ref="A202:E202"/>
    <mergeCell ref="F202:I202"/>
    <mergeCell ref="A203:E203"/>
    <mergeCell ref="F203:I203"/>
    <mergeCell ref="A221:E221"/>
    <mergeCell ref="F221:I221"/>
    <mergeCell ref="A222:E222"/>
    <mergeCell ref="F222:I222"/>
    <mergeCell ref="A223:E223"/>
    <mergeCell ref="F223:I223"/>
    <mergeCell ref="E217:F217"/>
    <mergeCell ref="E218:F218"/>
    <mergeCell ref="A219:E219"/>
    <mergeCell ref="F219:I219"/>
    <mergeCell ref="A220:E220"/>
    <mergeCell ref="F220:I220"/>
    <mergeCell ref="A213:E213"/>
    <mergeCell ref="F213:I213"/>
    <mergeCell ref="A214:E214"/>
    <mergeCell ref="F214:I214"/>
    <mergeCell ref="A215:E215"/>
    <mergeCell ref="F215:I215"/>
    <mergeCell ref="J233:J234"/>
    <mergeCell ref="A236:E236"/>
    <mergeCell ref="F236:I236"/>
    <mergeCell ref="A237:E237"/>
    <mergeCell ref="F237:I237"/>
    <mergeCell ref="A238:E238"/>
    <mergeCell ref="F238:I238"/>
    <mergeCell ref="E231:F231"/>
    <mergeCell ref="E232:F232"/>
    <mergeCell ref="A233:A234"/>
    <mergeCell ref="B233:B234"/>
    <mergeCell ref="C233:C234"/>
    <mergeCell ref="D233:D234"/>
    <mergeCell ref="E233:E234"/>
    <mergeCell ref="F233:G233"/>
    <mergeCell ref="H233:I233"/>
    <mergeCell ref="G224:I224"/>
    <mergeCell ref="G225:I225"/>
    <mergeCell ref="G226:I226"/>
    <mergeCell ref="G227:I227"/>
    <mergeCell ref="G228:I228"/>
    <mergeCell ref="A229:E229"/>
    <mergeCell ref="F229:I229"/>
    <mergeCell ref="E248:F248"/>
    <mergeCell ref="E249:F249"/>
    <mergeCell ref="A250:A251"/>
    <mergeCell ref="B250:B251"/>
    <mergeCell ref="C250:C251"/>
    <mergeCell ref="D250:D251"/>
    <mergeCell ref="E250:E251"/>
    <mergeCell ref="F250:G250"/>
    <mergeCell ref="H250:I250"/>
    <mergeCell ref="G242:I242"/>
    <mergeCell ref="G243:I243"/>
    <mergeCell ref="G244:I244"/>
    <mergeCell ref="G245:I245"/>
    <mergeCell ref="A246:E246"/>
    <mergeCell ref="F246:I246"/>
    <mergeCell ref="A239:E239"/>
    <mergeCell ref="F239:I239"/>
    <mergeCell ref="A240:E240"/>
    <mergeCell ref="F240:I240"/>
    <mergeCell ref="A241:E241"/>
    <mergeCell ref="F241:I241"/>
    <mergeCell ref="G259:I259"/>
    <mergeCell ref="G260:I260"/>
    <mergeCell ref="G261:I261"/>
    <mergeCell ref="A262:E262"/>
    <mergeCell ref="F262:I262"/>
    <mergeCell ref="G263:I263"/>
    <mergeCell ref="A256:E256"/>
    <mergeCell ref="F256:I256"/>
    <mergeCell ref="A257:E257"/>
    <mergeCell ref="F257:I257"/>
    <mergeCell ref="A258:E258"/>
    <mergeCell ref="F258:I258"/>
    <mergeCell ref="J250:J251"/>
    <mergeCell ref="A253:E253"/>
    <mergeCell ref="F253:I253"/>
    <mergeCell ref="A254:E254"/>
    <mergeCell ref="F254:I254"/>
    <mergeCell ref="A255:E255"/>
    <mergeCell ref="F255:I255"/>
    <mergeCell ref="A277:E277"/>
    <mergeCell ref="F277:I277"/>
    <mergeCell ref="E292:F292"/>
    <mergeCell ref="E293:F293"/>
    <mergeCell ref="A294:A295"/>
    <mergeCell ref="B294:B295"/>
    <mergeCell ref="C294:C295"/>
    <mergeCell ref="D294:D295"/>
    <mergeCell ref="E294:E295"/>
    <mergeCell ref="H269:I269"/>
    <mergeCell ref="H270:I270"/>
    <mergeCell ref="H271:I271"/>
    <mergeCell ref="A272:E272"/>
    <mergeCell ref="F272:I272"/>
    <mergeCell ref="G273:I273"/>
    <mergeCell ref="G264:I264"/>
    <mergeCell ref="G265:I265"/>
    <mergeCell ref="G266:I266"/>
    <mergeCell ref="G267:I267"/>
    <mergeCell ref="A268:E268"/>
    <mergeCell ref="F268:I268"/>
    <mergeCell ref="E279:F279"/>
    <mergeCell ref="E280:F280"/>
    <mergeCell ref="E281:F281"/>
    <mergeCell ref="A311:E311"/>
    <mergeCell ref="F311:I311"/>
    <mergeCell ref="A312:E312"/>
    <mergeCell ref="F312:I312"/>
    <mergeCell ref="A313:E313"/>
    <mergeCell ref="F313:I313"/>
    <mergeCell ref="F306:G306"/>
    <mergeCell ref="H306:I306"/>
    <mergeCell ref="J306:J307"/>
    <mergeCell ref="A309:E309"/>
    <mergeCell ref="F309:I309"/>
    <mergeCell ref="A310:E310"/>
    <mergeCell ref="F310:I310"/>
    <mergeCell ref="A302:E302"/>
    <mergeCell ref="F302:I302"/>
    <mergeCell ref="E304:F304"/>
    <mergeCell ref="E305:F305"/>
    <mergeCell ref="A306:A307"/>
    <mergeCell ref="B306:B307"/>
    <mergeCell ref="C306:C307"/>
    <mergeCell ref="D306:D307"/>
    <mergeCell ref="E306:E307"/>
    <mergeCell ref="A299:E299"/>
    <mergeCell ref="F299:I299"/>
    <mergeCell ref="A300:E300"/>
    <mergeCell ref="F300:I300"/>
    <mergeCell ref="A301:E301"/>
    <mergeCell ref="F301:I301"/>
    <mergeCell ref="F294:G294"/>
    <mergeCell ref="E324:F324"/>
    <mergeCell ref="E325:F325"/>
    <mergeCell ref="E326:F326"/>
    <mergeCell ref="E328:F328"/>
    <mergeCell ref="E329:F329"/>
    <mergeCell ref="E318:F318"/>
    <mergeCell ref="E319:F319"/>
    <mergeCell ref="E320:F320"/>
    <mergeCell ref="E321:F321"/>
    <mergeCell ref="E322:F322"/>
    <mergeCell ref="E323:F323"/>
    <mergeCell ref="E288:F288"/>
    <mergeCell ref="E289:F289"/>
    <mergeCell ref="E290:F290"/>
    <mergeCell ref="A291:J291"/>
    <mergeCell ref="E317:F317"/>
    <mergeCell ref="E282:F282"/>
    <mergeCell ref="E284:F284"/>
    <mergeCell ref="E285:F285"/>
    <mergeCell ref="E286:F286"/>
    <mergeCell ref="E287:F287"/>
    <mergeCell ref="A314:E314"/>
    <mergeCell ref="F314:I314"/>
    <mergeCell ref="H294:I294"/>
    <mergeCell ref="J294:J295"/>
    <mergeCell ref="A297:E297"/>
    <mergeCell ref="F297:I297"/>
    <mergeCell ref="A298:E298"/>
    <mergeCell ref="F298:I298"/>
    <mergeCell ref="E348:F348"/>
    <mergeCell ref="E350:F350"/>
    <mergeCell ref="E351:F351"/>
    <mergeCell ref="E352:F352"/>
    <mergeCell ref="E353:F353"/>
    <mergeCell ref="E342:F342"/>
    <mergeCell ref="E343:F343"/>
    <mergeCell ref="E345:F345"/>
    <mergeCell ref="E346:F346"/>
    <mergeCell ref="E347:F347"/>
    <mergeCell ref="E336:F336"/>
    <mergeCell ref="E337:F337"/>
    <mergeCell ref="E338:F338"/>
    <mergeCell ref="E339:F339"/>
    <mergeCell ref="E340:F340"/>
    <mergeCell ref="E341:F341"/>
    <mergeCell ref="E330:F330"/>
    <mergeCell ref="E331:F331"/>
    <mergeCell ref="E332:F332"/>
    <mergeCell ref="E333:F333"/>
    <mergeCell ref="E334:F334"/>
    <mergeCell ref="E373:F373"/>
    <mergeCell ref="E374:F374"/>
    <mergeCell ref="E375:F375"/>
    <mergeCell ref="E376:F376"/>
    <mergeCell ref="E377:F377"/>
    <mergeCell ref="E366:F366"/>
    <mergeCell ref="E367:F367"/>
    <mergeCell ref="E369:F369"/>
    <mergeCell ref="E370:F370"/>
    <mergeCell ref="E371:F371"/>
    <mergeCell ref="E361:F361"/>
    <mergeCell ref="E362:F362"/>
    <mergeCell ref="E363:F363"/>
    <mergeCell ref="E365:F365"/>
    <mergeCell ref="E354:F354"/>
    <mergeCell ref="E355:F355"/>
    <mergeCell ref="E357:F357"/>
    <mergeCell ref="E358:F358"/>
    <mergeCell ref="E359:F359"/>
    <mergeCell ref="E397:F397"/>
    <mergeCell ref="E398:F398"/>
    <mergeCell ref="E399:F399"/>
    <mergeCell ref="E401:F401"/>
    <mergeCell ref="E390:F390"/>
    <mergeCell ref="E391:F391"/>
    <mergeCell ref="E393:F393"/>
    <mergeCell ref="E394:F394"/>
    <mergeCell ref="E395:F395"/>
    <mergeCell ref="E384:F384"/>
    <mergeCell ref="E385:F385"/>
    <mergeCell ref="E386:F386"/>
    <mergeCell ref="E387:F387"/>
    <mergeCell ref="E388:F388"/>
    <mergeCell ref="E389:F389"/>
    <mergeCell ref="E378:F378"/>
    <mergeCell ref="E379:F379"/>
    <mergeCell ref="E380:F380"/>
    <mergeCell ref="E381:F381"/>
    <mergeCell ref="E382:F382"/>
    <mergeCell ref="E420:F420"/>
    <mergeCell ref="E421:F421"/>
    <mergeCell ref="E422:F422"/>
    <mergeCell ref="E424:F424"/>
    <mergeCell ref="E425:F425"/>
    <mergeCell ref="E414:F414"/>
    <mergeCell ref="E415:F415"/>
    <mergeCell ref="E416:F416"/>
    <mergeCell ref="E417:F417"/>
    <mergeCell ref="E418:F418"/>
    <mergeCell ref="E419:F419"/>
    <mergeCell ref="E409:F409"/>
    <mergeCell ref="E410:F410"/>
    <mergeCell ref="E411:F411"/>
    <mergeCell ref="E413:F413"/>
    <mergeCell ref="E402:F402"/>
    <mergeCell ref="E403:F403"/>
    <mergeCell ref="E405:F405"/>
    <mergeCell ref="E406:F406"/>
    <mergeCell ref="E407:F407"/>
    <mergeCell ref="E445:F445"/>
    <mergeCell ref="E446:F446"/>
    <mergeCell ref="E447:F447"/>
    <mergeCell ref="E448:F448"/>
    <mergeCell ref="E438:F438"/>
    <mergeCell ref="E439:F439"/>
    <mergeCell ref="E440:F440"/>
    <mergeCell ref="E441:F441"/>
    <mergeCell ref="E442:F442"/>
    <mergeCell ref="E443:F443"/>
    <mergeCell ref="E432:F432"/>
    <mergeCell ref="E433:F433"/>
    <mergeCell ref="E435:F435"/>
    <mergeCell ref="E436:F436"/>
    <mergeCell ref="E437:F437"/>
    <mergeCell ref="E426:F426"/>
    <mergeCell ref="E427:F427"/>
    <mergeCell ref="E428:F428"/>
    <mergeCell ref="E429:F429"/>
    <mergeCell ref="E430:F430"/>
    <mergeCell ref="E431:F431"/>
    <mergeCell ref="E468:F468"/>
    <mergeCell ref="E469:F469"/>
    <mergeCell ref="E471:F471"/>
    <mergeCell ref="E472:F472"/>
    <mergeCell ref="E473:F473"/>
    <mergeCell ref="E462:F462"/>
    <mergeCell ref="E463:F463"/>
    <mergeCell ref="E464:F464"/>
    <mergeCell ref="E466:F466"/>
    <mergeCell ref="E467:F467"/>
    <mergeCell ref="E457:F457"/>
    <mergeCell ref="E458:F458"/>
    <mergeCell ref="E459:F459"/>
    <mergeCell ref="E460:F460"/>
    <mergeCell ref="E450:F450"/>
    <mergeCell ref="E451:F451"/>
    <mergeCell ref="E452:F452"/>
    <mergeCell ref="E453:F453"/>
    <mergeCell ref="E454:F454"/>
    <mergeCell ref="E455:F455"/>
    <mergeCell ref="E492:F492"/>
    <mergeCell ref="E493:F493"/>
    <mergeCell ref="E495:F495"/>
    <mergeCell ref="E496:F496"/>
    <mergeCell ref="E497:F497"/>
    <mergeCell ref="E487:F487"/>
    <mergeCell ref="E488:F488"/>
    <mergeCell ref="E489:F489"/>
    <mergeCell ref="E491:F491"/>
    <mergeCell ref="E480:F480"/>
    <mergeCell ref="E481:F481"/>
    <mergeCell ref="E483:F483"/>
    <mergeCell ref="E484:F484"/>
    <mergeCell ref="E485:F485"/>
    <mergeCell ref="E475:F475"/>
    <mergeCell ref="E476:F476"/>
    <mergeCell ref="E477:F477"/>
    <mergeCell ref="E479:F479"/>
    <mergeCell ref="E516:F516"/>
    <mergeCell ref="E517:F517"/>
    <mergeCell ref="E519:F519"/>
    <mergeCell ref="E520:F520"/>
    <mergeCell ref="E521:F521"/>
    <mergeCell ref="E511:F511"/>
    <mergeCell ref="E512:F512"/>
    <mergeCell ref="E513:F513"/>
    <mergeCell ref="E515:F515"/>
    <mergeCell ref="E504:F504"/>
    <mergeCell ref="E505:F505"/>
    <mergeCell ref="E507:F507"/>
    <mergeCell ref="E508:F508"/>
    <mergeCell ref="E509:F509"/>
    <mergeCell ref="E499:F499"/>
    <mergeCell ref="E500:F500"/>
    <mergeCell ref="E501:F501"/>
    <mergeCell ref="E503:F503"/>
    <mergeCell ref="E540:F540"/>
    <mergeCell ref="E541:F541"/>
    <mergeCell ref="E543:F543"/>
    <mergeCell ref="E544:F544"/>
    <mergeCell ref="E545:F545"/>
    <mergeCell ref="E535:F535"/>
    <mergeCell ref="E536:F536"/>
    <mergeCell ref="E537:F537"/>
    <mergeCell ref="E539:F539"/>
    <mergeCell ref="E528:F528"/>
    <mergeCell ref="E529:F529"/>
    <mergeCell ref="E531:F531"/>
    <mergeCell ref="E532:F532"/>
    <mergeCell ref="E533:F533"/>
    <mergeCell ref="E523:F523"/>
    <mergeCell ref="E524:F524"/>
    <mergeCell ref="E525:F525"/>
    <mergeCell ref="E527:F527"/>
    <mergeCell ref="E559:F559"/>
    <mergeCell ref="E560:F560"/>
    <mergeCell ref="A561:A562"/>
    <mergeCell ref="B561:B562"/>
    <mergeCell ref="C561:C562"/>
    <mergeCell ref="D561:D562"/>
    <mergeCell ref="E561:E562"/>
    <mergeCell ref="F561:G561"/>
    <mergeCell ref="H561:I561"/>
    <mergeCell ref="E552:F552"/>
    <mergeCell ref="E553:F553"/>
    <mergeCell ref="E555:F555"/>
    <mergeCell ref="E556:F556"/>
    <mergeCell ref="E557:F557"/>
    <mergeCell ref="E547:F547"/>
    <mergeCell ref="E548:F548"/>
    <mergeCell ref="E549:F549"/>
    <mergeCell ref="E551:F551"/>
    <mergeCell ref="E571:F571"/>
    <mergeCell ref="E572:F572"/>
    <mergeCell ref="A573:A574"/>
    <mergeCell ref="B573:B574"/>
    <mergeCell ref="C573:C574"/>
    <mergeCell ref="D573:D574"/>
    <mergeCell ref="E573:E574"/>
    <mergeCell ref="F573:G573"/>
    <mergeCell ref="H573:I573"/>
    <mergeCell ref="A567:E567"/>
    <mergeCell ref="F567:I567"/>
    <mergeCell ref="A568:E568"/>
    <mergeCell ref="F568:I568"/>
    <mergeCell ref="A569:E569"/>
    <mergeCell ref="F569:I569"/>
    <mergeCell ref="J561:J562"/>
    <mergeCell ref="A564:E564"/>
    <mergeCell ref="F564:I564"/>
    <mergeCell ref="A565:E565"/>
    <mergeCell ref="F565:I565"/>
    <mergeCell ref="A566:E566"/>
    <mergeCell ref="F566:I566"/>
    <mergeCell ref="E583:F583"/>
    <mergeCell ref="E584:F584"/>
    <mergeCell ref="A585:A586"/>
    <mergeCell ref="B585:B586"/>
    <mergeCell ref="C585:C586"/>
    <mergeCell ref="D585:D586"/>
    <mergeCell ref="E585:E586"/>
    <mergeCell ref="F585:G585"/>
    <mergeCell ref="H585:I585"/>
    <mergeCell ref="A579:E579"/>
    <mergeCell ref="F579:I579"/>
    <mergeCell ref="A580:E580"/>
    <mergeCell ref="F580:I580"/>
    <mergeCell ref="A581:E581"/>
    <mergeCell ref="F581:I581"/>
    <mergeCell ref="J573:J574"/>
    <mergeCell ref="A576:E576"/>
    <mergeCell ref="F576:I576"/>
    <mergeCell ref="A577:E577"/>
    <mergeCell ref="F577:I577"/>
    <mergeCell ref="A578:E578"/>
    <mergeCell ref="F578:I578"/>
    <mergeCell ref="G595:I595"/>
    <mergeCell ref="G596:I596"/>
    <mergeCell ref="A597:E597"/>
    <mergeCell ref="F597:I597"/>
    <mergeCell ref="E599:F599"/>
    <mergeCell ref="A592:E592"/>
    <mergeCell ref="F592:I592"/>
    <mergeCell ref="A593:E593"/>
    <mergeCell ref="F593:I593"/>
    <mergeCell ref="A594:E594"/>
    <mergeCell ref="F594:I594"/>
    <mergeCell ref="J585:J586"/>
    <mergeCell ref="A589:E589"/>
    <mergeCell ref="F589:I589"/>
    <mergeCell ref="A590:E590"/>
    <mergeCell ref="F590:I590"/>
    <mergeCell ref="A591:E591"/>
    <mergeCell ref="F591:I591"/>
    <mergeCell ref="A606:E606"/>
    <mergeCell ref="F606:I606"/>
    <mergeCell ref="A607:E607"/>
    <mergeCell ref="F607:I607"/>
    <mergeCell ref="A608:E608"/>
    <mergeCell ref="F608:I608"/>
    <mergeCell ref="H601:I601"/>
    <mergeCell ref="J601:J602"/>
    <mergeCell ref="A604:E604"/>
    <mergeCell ref="F604:I604"/>
    <mergeCell ref="A605:E605"/>
    <mergeCell ref="F605:I605"/>
    <mergeCell ref="E600:F600"/>
    <mergeCell ref="A601:A602"/>
    <mergeCell ref="B601:B602"/>
    <mergeCell ref="C601:C602"/>
    <mergeCell ref="D601:D602"/>
    <mergeCell ref="E601:E602"/>
    <mergeCell ref="F601:G601"/>
    <mergeCell ref="J616:J617"/>
    <mergeCell ref="A622:E622"/>
    <mergeCell ref="F622:I622"/>
    <mergeCell ref="A623:E623"/>
    <mergeCell ref="F623:I623"/>
    <mergeCell ref="A624:E624"/>
    <mergeCell ref="F624:I624"/>
    <mergeCell ref="E614:F614"/>
    <mergeCell ref="E615:F615"/>
    <mergeCell ref="A616:A617"/>
    <mergeCell ref="B616:B617"/>
    <mergeCell ref="C616:C617"/>
    <mergeCell ref="D616:D617"/>
    <mergeCell ref="E616:E617"/>
    <mergeCell ref="F616:G616"/>
    <mergeCell ref="H616:I616"/>
    <mergeCell ref="A609:E609"/>
    <mergeCell ref="F609:I609"/>
    <mergeCell ref="G610:I610"/>
    <mergeCell ref="G611:I611"/>
    <mergeCell ref="A612:E612"/>
    <mergeCell ref="F612:I612"/>
    <mergeCell ref="A634:E634"/>
    <mergeCell ref="F634:I634"/>
    <mergeCell ref="G635:I635"/>
    <mergeCell ref="G636:I636"/>
    <mergeCell ref="G637:I637"/>
    <mergeCell ref="A638:E638"/>
    <mergeCell ref="F638:I638"/>
    <mergeCell ref="G628:I628"/>
    <mergeCell ref="G629:I629"/>
    <mergeCell ref="G630:I630"/>
    <mergeCell ref="G631:I631"/>
    <mergeCell ref="G632:I632"/>
    <mergeCell ref="G633:I633"/>
    <mergeCell ref="A625:E625"/>
    <mergeCell ref="F625:I625"/>
    <mergeCell ref="A626:E626"/>
    <mergeCell ref="F626:I626"/>
    <mergeCell ref="A627:E627"/>
    <mergeCell ref="F627:I627"/>
    <mergeCell ref="E655:F655"/>
    <mergeCell ref="E656:F656"/>
    <mergeCell ref="E657:F657"/>
    <mergeCell ref="E658:F658"/>
    <mergeCell ref="E659:F659"/>
    <mergeCell ref="E660:F660"/>
    <mergeCell ref="A645:E645"/>
    <mergeCell ref="F645:I645"/>
    <mergeCell ref="G646:I646"/>
    <mergeCell ref="A653:E653"/>
    <mergeCell ref="F653:I653"/>
    <mergeCell ref="H639:I639"/>
    <mergeCell ref="H640:I640"/>
    <mergeCell ref="H641:I641"/>
    <mergeCell ref="H642:I642"/>
    <mergeCell ref="H643:I643"/>
    <mergeCell ref="H644:I644"/>
    <mergeCell ref="E679:F679"/>
    <mergeCell ref="E680:F680"/>
    <mergeCell ref="E681:F681"/>
    <mergeCell ref="E682:F682"/>
    <mergeCell ref="E684:F684"/>
    <mergeCell ref="E673:F673"/>
    <mergeCell ref="E674:F674"/>
    <mergeCell ref="E675:F675"/>
    <mergeCell ref="E676:F676"/>
    <mergeCell ref="E677:F677"/>
    <mergeCell ref="E678:F678"/>
    <mergeCell ref="E667:F667"/>
    <mergeCell ref="E668:F668"/>
    <mergeCell ref="E669:F669"/>
    <mergeCell ref="E670:F670"/>
    <mergeCell ref="E671:F671"/>
    <mergeCell ref="E661:F661"/>
    <mergeCell ref="E662:F662"/>
    <mergeCell ref="E664:F664"/>
    <mergeCell ref="E665:F665"/>
    <mergeCell ref="E666:F666"/>
    <mergeCell ref="A696:E696"/>
    <mergeCell ref="F696:I696"/>
    <mergeCell ref="A697:E697"/>
    <mergeCell ref="F697:I697"/>
    <mergeCell ref="A698:E698"/>
    <mergeCell ref="F698:I698"/>
    <mergeCell ref="E691:F691"/>
    <mergeCell ref="E693:F693"/>
    <mergeCell ref="E694:F694"/>
    <mergeCell ref="A695:E695"/>
    <mergeCell ref="F695:I695"/>
    <mergeCell ref="E685:F685"/>
    <mergeCell ref="E686:F686"/>
    <mergeCell ref="E687:F687"/>
    <mergeCell ref="E688:F688"/>
    <mergeCell ref="E689:F689"/>
    <mergeCell ref="E690:F690"/>
    <mergeCell ref="A708:E708"/>
    <mergeCell ref="F708:I708"/>
    <mergeCell ref="G709:I709"/>
    <mergeCell ref="A712:E712"/>
    <mergeCell ref="F712:I712"/>
    <mergeCell ref="G703:I703"/>
    <mergeCell ref="G704:I704"/>
    <mergeCell ref="A705:E705"/>
    <mergeCell ref="F705:I705"/>
    <mergeCell ref="H706:I706"/>
    <mergeCell ref="H707:I707"/>
    <mergeCell ref="A699:E699"/>
    <mergeCell ref="F699:I699"/>
    <mergeCell ref="G700:I700"/>
    <mergeCell ref="G701:I701"/>
    <mergeCell ref="A702:E702"/>
    <mergeCell ref="F702:I702"/>
    <mergeCell ref="A721:E721"/>
    <mergeCell ref="F721:I721"/>
    <mergeCell ref="A722:E722"/>
    <mergeCell ref="F722:I722"/>
    <mergeCell ref="A723:E723"/>
    <mergeCell ref="F723:I723"/>
    <mergeCell ref="H716:I716"/>
    <mergeCell ref="J716:J717"/>
    <mergeCell ref="A719:E719"/>
    <mergeCell ref="F719:I719"/>
    <mergeCell ref="A720:E720"/>
    <mergeCell ref="F720:I720"/>
    <mergeCell ref="E714:F714"/>
    <mergeCell ref="E715:F715"/>
    <mergeCell ref="A716:A717"/>
    <mergeCell ref="B716:B717"/>
    <mergeCell ref="C716:C717"/>
    <mergeCell ref="D716:D717"/>
    <mergeCell ref="E716:E717"/>
    <mergeCell ref="F716:G716"/>
    <mergeCell ref="A733:E733"/>
    <mergeCell ref="F733:I733"/>
    <mergeCell ref="A734:E734"/>
    <mergeCell ref="F734:I734"/>
    <mergeCell ref="A735:E735"/>
    <mergeCell ref="F735:I735"/>
    <mergeCell ref="E729:F729"/>
    <mergeCell ref="E730:F730"/>
    <mergeCell ref="A731:E731"/>
    <mergeCell ref="F731:I731"/>
    <mergeCell ref="A732:E732"/>
    <mergeCell ref="F732:I732"/>
    <mergeCell ref="A724:E724"/>
    <mergeCell ref="F724:I724"/>
    <mergeCell ref="G725:I725"/>
    <mergeCell ref="G726:I726"/>
    <mergeCell ref="A727:E727"/>
    <mergeCell ref="F727:I727"/>
    <mergeCell ref="H742:I742"/>
    <mergeCell ref="J742:J743"/>
    <mergeCell ref="A746:E746"/>
    <mergeCell ref="F746:I746"/>
    <mergeCell ref="A747:E747"/>
    <mergeCell ref="F747:I747"/>
    <mergeCell ref="E741:F741"/>
    <mergeCell ref="A742:A743"/>
    <mergeCell ref="B742:B743"/>
    <mergeCell ref="C742:C743"/>
    <mergeCell ref="D742:D743"/>
    <mergeCell ref="E742:E743"/>
    <mergeCell ref="F742:G742"/>
    <mergeCell ref="G736:I736"/>
    <mergeCell ref="G737:I737"/>
    <mergeCell ref="A738:E738"/>
    <mergeCell ref="F738:I738"/>
    <mergeCell ref="E740:F740"/>
    <mergeCell ref="A757:E757"/>
    <mergeCell ref="F757:I757"/>
    <mergeCell ref="G758:I758"/>
    <mergeCell ref="G759:I759"/>
    <mergeCell ref="G760:I760"/>
    <mergeCell ref="A751:E751"/>
    <mergeCell ref="F751:I751"/>
    <mergeCell ref="G752:I752"/>
    <mergeCell ref="G753:I753"/>
    <mergeCell ref="G754:I754"/>
    <mergeCell ref="G755:I755"/>
    <mergeCell ref="A748:E748"/>
    <mergeCell ref="F748:I748"/>
    <mergeCell ref="A749:E749"/>
    <mergeCell ref="F749:I749"/>
    <mergeCell ref="A750:E750"/>
    <mergeCell ref="F750:I750"/>
    <mergeCell ref="E781:F781"/>
    <mergeCell ref="E782:F782"/>
    <mergeCell ref="E783:F783"/>
    <mergeCell ref="E784:F784"/>
    <mergeCell ref="E785:F785"/>
    <mergeCell ref="E776:F776"/>
    <mergeCell ref="E777:F777"/>
    <mergeCell ref="E778:F778"/>
    <mergeCell ref="E779:F779"/>
    <mergeCell ref="E780:F780"/>
    <mergeCell ref="H766:I766"/>
    <mergeCell ref="A767:E767"/>
    <mergeCell ref="F767:I767"/>
    <mergeCell ref="G768:I768"/>
    <mergeCell ref="A774:E774"/>
    <mergeCell ref="F774:I774"/>
    <mergeCell ref="A761:E761"/>
    <mergeCell ref="F761:I761"/>
    <mergeCell ref="H762:I762"/>
    <mergeCell ref="H763:I763"/>
    <mergeCell ref="H764:I764"/>
    <mergeCell ref="H765:I765"/>
    <mergeCell ref="E799:F799"/>
    <mergeCell ref="E800:F800"/>
    <mergeCell ref="E801:F801"/>
    <mergeCell ref="E802:F802"/>
    <mergeCell ref="E803:F803"/>
    <mergeCell ref="E804:F804"/>
    <mergeCell ref="E793:F793"/>
    <mergeCell ref="E794:F794"/>
    <mergeCell ref="E795:F795"/>
    <mergeCell ref="E796:F796"/>
    <mergeCell ref="E798:F798"/>
    <mergeCell ref="E787:F787"/>
    <mergeCell ref="E788:F788"/>
    <mergeCell ref="E789:F789"/>
    <mergeCell ref="E790:F790"/>
    <mergeCell ref="E791:F791"/>
    <mergeCell ref="E792:F792"/>
    <mergeCell ref="E823:F823"/>
    <mergeCell ref="E824:F824"/>
    <mergeCell ref="E825:F825"/>
    <mergeCell ref="E826:F826"/>
    <mergeCell ref="E827:F827"/>
    <mergeCell ref="E818:F818"/>
    <mergeCell ref="E819:F819"/>
    <mergeCell ref="E820:F820"/>
    <mergeCell ref="E821:F821"/>
    <mergeCell ref="E822:F822"/>
    <mergeCell ref="E811:F811"/>
    <mergeCell ref="E812:F812"/>
    <mergeCell ref="E813:F813"/>
    <mergeCell ref="E814:F814"/>
    <mergeCell ref="E815:F815"/>
    <mergeCell ref="E816:F816"/>
    <mergeCell ref="E805:F805"/>
    <mergeCell ref="E806:F806"/>
    <mergeCell ref="E807:F807"/>
    <mergeCell ref="E809:F809"/>
    <mergeCell ref="E810:F810"/>
    <mergeCell ref="E841:F841"/>
    <mergeCell ref="E842:F842"/>
    <mergeCell ref="E843:F843"/>
    <mergeCell ref="E844:F844"/>
    <mergeCell ref="E845:F845"/>
    <mergeCell ref="E846:F846"/>
    <mergeCell ref="E835:F835"/>
    <mergeCell ref="E836:F836"/>
    <mergeCell ref="E837:F837"/>
    <mergeCell ref="E838:F838"/>
    <mergeCell ref="E840:F840"/>
    <mergeCell ref="E829:F829"/>
    <mergeCell ref="E830:F830"/>
    <mergeCell ref="E831:F831"/>
    <mergeCell ref="E832:F832"/>
    <mergeCell ref="E833:F833"/>
    <mergeCell ref="E834:F834"/>
    <mergeCell ref="E865:F865"/>
    <mergeCell ref="E867:F867"/>
    <mergeCell ref="E868:F868"/>
    <mergeCell ref="E869:F869"/>
    <mergeCell ref="E859:F859"/>
    <mergeCell ref="E860:F860"/>
    <mergeCell ref="E861:F861"/>
    <mergeCell ref="E863:F863"/>
    <mergeCell ref="E864:F864"/>
    <mergeCell ref="E853:F853"/>
    <mergeCell ref="E854:F854"/>
    <mergeCell ref="E856:F856"/>
    <mergeCell ref="E857:F857"/>
    <mergeCell ref="E858:F858"/>
    <mergeCell ref="E847:F847"/>
    <mergeCell ref="E848:F848"/>
    <mergeCell ref="E849:F849"/>
    <mergeCell ref="E851:F851"/>
    <mergeCell ref="E852:F852"/>
    <mergeCell ref="H881:I881"/>
    <mergeCell ref="J881:J882"/>
    <mergeCell ref="A885:E885"/>
    <mergeCell ref="F885:I885"/>
    <mergeCell ref="A886:E886"/>
    <mergeCell ref="F886:I886"/>
    <mergeCell ref="E877:F877"/>
    <mergeCell ref="E879:F879"/>
    <mergeCell ref="E880:F880"/>
    <mergeCell ref="A881:A882"/>
    <mergeCell ref="B881:B882"/>
    <mergeCell ref="C881:C882"/>
    <mergeCell ref="D881:D882"/>
    <mergeCell ref="E881:E882"/>
    <mergeCell ref="F881:G881"/>
    <mergeCell ref="E871:F871"/>
    <mergeCell ref="E872:F872"/>
    <mergeCell ref="E873:F873"/>
    <mergeCell ref="E875:F875"/>
    <mergeCell ref="E876:F876"/>
    <mergeCell ref="G894:I894"/>
    <mergeCell ref="G895:I895"/>
    <mergeCell ref="G896:I896"/>
    <mergeCell ref="A897:E897"/>
    <mergeCell ref="F897:I897"/>
    <mergeCell ref="H898:I898"/>
    <mergeCell ref="A890:E890"/>
    <mergeCell ref="F890:I890"/>
    <mergeCell ref="G891:I891"/>
    <mergeCell ref="G892:I892"/>
    <mergeCell ref="A893:E893"/>
    <mergeCell ref="F893:I893"/>
    <mergeCell ref="A887:E887"/>
    <mergeCell ref="F887:I887"/>
    <mergeCell ref="A888:E888"/>
    <mergeCell ref="F888:I888"/>
    <mergeCell ref="A889:E889"/>
    <mergeCell ref="F889:I889"/>
    <mergeCell ref="J908:J909"/>
    <mergeCell ref="A914:E914"/>
    <mergeCell ref="F914:I914"/>
    <mergeCell ref="A915:E915"/>
    <mergeCell ref="F915:I915"/>
    <mergeCell ref="A916:E916"/>
    <mergeCell ref="F916:I916"/>
    <mergeCell ref="E906:F906"/>
    <mergeCell ref="E907:F907"/>
    <mergeCell ref="A908:A909"/>
    <mergeCell ref="B908:B909"/>
    <mergeCell ref="C908:C909"/>
    <mergeCell ref="D908:D909"/>
    <mergeCell ref="E908:E909"/>
    <mergeCell ref="F908:G908"/>
    <mergeCell ref="H908:I908"/>
    <mergeCell ref="H899:I899"/>
    <mergeCell ref="A900:E900"/>
    <mergeCell ref="F900:I900"/>
    <mergeCell ref="G901:I901"/>
    <mergeCell ref="A904:E904"/>
    <mergeCell ref="F904:I904"/>
    <mergeCell ref="G925:I925"/>
    <mergeCell ref="G926:I926"/>
    <mergeCell ref="G927:I927"/>
    <mergeCell ref="G928:I928"/>
    <mergeCell ref="G929:I929"/>
    <mergeCell ref="A930:E930"/>
    <mergeCell ref="F930:I930"/>
    <mergeCell ref="G920:I920"/>
    <mergeCell ref="G921:I921"/>
    <mergeCell ref="G922:I922"/>
    <mergeCell ref="A923:E923"/>
    <mergeCell ref="F923:I923"/>
    <mergeCell ref="G924:I924"/>
    <mergeCell ref="A917:E917"/>
    <mergeCell ref="F917:I917"/>
    <mergeCell ref="A918:E918"/>
    <mergeCell ref="F918:I918"/>
    <mergeCell ref="A919:E919"/>
    <mergeCell ref="F919:I919"/>
    <mergeCell ref="E944:F944"/>
    <mergeCell ref="E945:F945"/>
    <mergeCell ref="E946:F946"/>
    <mergeCell ref="E947:F947"/>
    <mergeCell ref="E948:F948"/>
    <mergeCell ref="E949:F949"/>
    <mergeCell ref="A939:E939"/>
    <mergeCell ref="F939:I939"/>
    <mergeCell ref="E941:F941"/>
    <mergeCell ref="E942:F942"/>
    <mergeCell ref="E943:F943"/>
    <mergeCell ref="H931:I931"/>
    <mergeCell ref="H932:I932"/>
    <mergeCell ref="H933:I933"/>
    <mergeCell ref="A934:E934"/>
    <mergeCell ref="F934:I934"/>
    <mergeCell ref="G935:I935"/>
    <mergeCell ref="E968:F968"/>
    <mergeCell ref="E969:F969"/>
    <mergeCell ref="E970:F970"/>
    <mergeCell ref="E972:F972"/>
    <mergeCell ref="E973:F973"/>
    <mergeCell ref="E963:F963"/>
    <mergeCell ref="E964:F964"/>
    <mergeCell ref="E965:F965"/>
    <mergeCell ref="E966:F966"/>
    <mergeCell ref="E967:F967"/>
    <mergeCell ref="E956:F956"/>
    <mergeCell ref="E957:F957"/>
    <mergeCell ref="E958:F958"/>
    <mergeCell ref="E959:F959"/>
    <mergeCell ref="E960:F960"/>
    <mergeCell ref="E961:F961"/>
    <mergeCell ref="E950:F950"/>
    <mergeCell ref="E952:F952"/>
    <mergeCell ref="E953:F953"/>
    <mergeCell ref="E954:F954"/>
    <mergeCell ref="E955:F955"/>
    <mergeCell ref="A979:E979"/>
    <mergeCell ref="F979:I979"/>
    <mergeCell ref="A980:E980"/>
    <mergeCell ref="F980:I980"/>
    <mergeCell ref="A981:E981"/>
    <mergeCell ref="F981:I981"/>
    <mergeCell ref="H974:I974"/>
    <mergeCell ref="J974:J975"/>
    <mergeCell ref="A977:E977"/>
    <mergeCell ref="F977:I977"/>
    <mergeCell ref="A978:E978"/>
    <mergeCell ref="F978:I978"/>
    <mergeCell ref="A974:A975"/>
    <mergeCell ref="B974:B975"/>
    <mergeCell ref="C974:C975"/>
    <mergeCell ref="D974:D975"/>
    <mergeCell ref="E974:E975"/>
    <mergeCell ref="F974:G974"/>
    <mergeCell ref="A991:E991"/>
    <mergeCell ref="F991:I991"/>
    <mergeCell ref="A992:E992"/>
    <mergeCell ref="F992:I992"/>
    <mergeCell ref="A993:E993"/>
    <mergeCell ref="F993:I993"/>
    <mergeCell ref="F986:G986"/>
    <mergeCell ref="H986:I986"/>
    <mergeCell ref="J986:J987"/>
    <mergeCell ref="A989:E989"/>
    <mergeCell ref="F989:I989"/>
    <mergeCell ref="A990:E990"/>
    <mergeCell ref="F990:I990"/>
    <mergeCell ref="A982:E982"/>
    <mergeCell ref="F982:I982"/>
    <mergeCell ref="E984:F984"/>
    <mergeCell ref="E985:F985"/>
    <mergeCell ref="A986:A987"/>
    <mergeCell ref="B986:B987"/>
    <mergeCell ref="C986:C987"/>
    <mergeCell ref="D986:D987"/>
    <mergeCell ref="E986:E987"/>
    <mergeCell ref="A1003:E1003"/>
    <mergeCell ref="F1003:I1003"/>
    <mergeCell ref="A1004:E1004"/>
    <mergeCell ref="F1004:I1004"/>
    <mergeCell ref="A1005:E1005"/>
    <mergeCell ref="F1005:I1005"/>
    <mergeCell ref="F998:G998"/>
    <mergeCell ref="H998:I998"/>
    <mergeCell ref="J998:J999"/>
    <mergeCell ref="A1001:E1001"/>
    <mergeCell ref="F1001:I1001"/>
    <mergeCell ref="A1002:E1002"/>
    <mergeCell ref="F1002:I1002"/>
    <mergeCell ref="A994:E994"/>
    <mergeCell ref="F994:I994"/>
    <mergeCell ref="E996:F996"/>
    <mergeCell ref="E997:F997"/>
    <mergeCell ref="A998:A999"/>
    <mergeCell ref="B998:B999"/>
    <mergeCell ref="C998:C999"/>
    <mergeCell ref="D998:D999"/>
    <mergeCell ref="E998:E999"/>
    <mergeCell ref="A1015:E1015"/>
    <mergeCell ref="F1015:I1015"/>
    <mergeCell ref="A1016:E1016"/>
    <mergeCell ref="F1016:I1016"/>
    <mergeCell ref="A1017:E1017"/>
    <mergeCell ref="F1017:I1017"/>
    <mergeCell ref="F1010:G1010"/>
    <mergeCell ref="H1010:I1010"/>
    <mergeCell ref="J1010:J1011"/>
    <mergeCell ref="A1013:E1013"/>
    <mergeCell ref="F1013:I1013"/>
    <mergeCell ref="A1014:E1014"/>
    <mergeCell ref="F1014:I1014"/>
    <mergeCell ref="A1006:E1006"/>
    <mergeCell ref="F1006:I1006"/>
    <mergeCell ref="E1008:F1008"/>
    <mergeCell ref="E1009:F1009"/>
    <mergeCell ref="A1010:A1011"/>
    <mergeCell ref="B1010:B1011"/>
    <mergeCell ref="C1010:C1011"/>
    <mergeCell ref="D1010:D1011"/>
    <mergeCell ref="E1010:E1011"/>
    <mergeCell ref="A1027:E1027"/>
    <mergeCell ref="F1027:I1027"/>
    <mergeCell ref="A1028:E1028"/>
    <mergeCell ref="F1028:I1028"/>
    <mergeCell ref="A1029:E1029"/>
    <mergeCell ref="F1029:I1029"/>
    <mergeCell ref="F1022:G1022"/>
    <mergeCell ref="H1022:I1022"/>
    <mergeCell ref="J1022:J1023"/>
    <mergeCell ref="A1025:E1025"/>
    <mergeCell ref="F1025:I1025"/>
    <mergeCell ref="A1026:E1026"/>
    <mergeCell ref="F1026:I1026"/>
    <mergeCell ref="A1018:E1018"/>
    <mergeCell ref="F1018:I1018"/>
    <mergeCell ref="E1020:F1020"/>
    <mergeCell ref="E1021:F1021"/>
    <mergeCell ref="A1022:A1023"/>
    <mergeCell ref="B1022:B1023"/>
    <mergeCell ref="C1022:C1023"/>
    <mergeCell ref="D1022:D1023"/>
    <mergeCell ref="E1022:E1023"/>
    <mergeCell ref="F1040:I1040"/>
    <mergeCell ref="A1041:E1041"/>
    <mergeCell ref="F1041:I1041"/>
    <mergeCell ref="F1034:G1034"/>
    <mergeCell ref="H1034:I1034"/>
    <mergeCell ref="J1034:J1035"/>
    <mergeCell ref="A1037:E1037"/>
    <mergeCell ref="F1037:I1037"/>
    <mergeCell ref="A1038:E1038"/>
    <mergeCell ref="F1038:I1038"/>
    <mergeCell ref="A1030:E1030"/>
    <mergeCell ref="F1030:I1030"/>
    <mergeCell ref="E1032:F1032"/>
    <mergeCell ref="E1033:F1033"/>
    <mergeCell ref="A1034:A1035"/>
    <mergeCell ref="B1034:B1035"/>
    <mergeCell ref="C1034:C1035"/>
    <mergeCell ref="D1034:D1035"/>
    <mergeCell ref="E1034:E1035"/>
    <mergeCell ref="E43:F43"/>
    <mergeCell ref="E44:F44"/>
    <mergeCell ref="E46:F46"/>
    <mergeCell ref="E47:F47"/>
    <mergeCell ref="E48:F48"/>
    <mergeCell ref="E49:F49"/>
    <mergeCell ref="E50:F50"/>
    <mergeCell ref="E51:F51"/>
    <mergeCell ref="E52:F52"/>
    <mergeCell ref="E1059:F1059"/>
    <mergeCell ref="E1060:F1060"/>
    <mergeCell ref="E1061:F1061"/>
    <mergeCell ref="E1062:F1062"/>
    <mergeCell ref="E1053:F1053"/>
    <mergeCell ref="E1054:F1054"/>
    <mergeCell ref="E1055:F1055"/>
    <mergeCell ref="E1056:F1056"/>
    <mergeCell ref="E1057:F1057"/>
    <mergeCell ref="E1058:F1058"/>
    <mergeCell ref="E1047:F1047"/>
    <mergeCell ref="E1048:F1048"/>
    <mergeCell ref="E1049:F1049"/>
    <mergeCell ref="E1050:F1050"/>
    <mergeCell ref="E1051:F1051"/>
    <mergeCell ref="A1042:E1042"/>
    <mergeCell ref="F1042:I1042"/>
    <mergeCell ref="E1044:F1044"/>
    <mergeCell ref="E1045:F1045"/>
    <mergeCell ref="E1046:F1046"/>
    <mergeCell ref="A1039:E1039"/>
    <mergeCell ref="F1039:I1039"/>
    <mergeCell ref="A1040:E1040"/>
  </mergeCells>
  <pageMargins left="0.51181102362204722" right="0.51181102362204722" top="0.78740157480314965" bottom="0.78740157480314965" header="0.31496062992125984" footer="0.31496062992125984"/>
  <pageSetup paperSize="9" scale="54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C29C5-6D4F-4B9D-999F-BD413235DE98}">
  <dimension ref="A1:G23"/>
  <sheetViews>
    <sheetView view="pageBreakPreview" zoomScale="85" zoomScaleNormal="100" zoomScaleSheetLayoutView="85" workbookViewId="0">
      <selection activeCell="A20" sqref="A20:G20"/>
    </sheetView>
  </sheetViews>
  <sheetFormatPr defaultRowHeight="13.2" x14ac:dyDescent="0.25"/>
  <cols>
    <col min="1" max="1" width="52.44140625" style="17" customWidth="1"/>
    <col min="2" max="2" width="16.21875" style="17" customWidth="1"/>
    <col min="3" max="4" width="19.77734375" style="17" customWidth="1"/>
    <col min="5" max="5" width="15.109375" style="17" customWidth="1"/>
    <col min="6" max="6" width="17.33203125" style="17" customWidth="1"/>
    <col min="7" max="7" width="11.5546875" style="17" customWidth="1"/>
    <col min="8" max="16384" width="8.88671875" style="17"/>
  </cols>
  <sheetData>
    <row r="1" spans="1:7" ht="150.75" customHeight="1" x14ac:dyDescent="0.25">
      <c r="A1" s="324" t="s">
        <v>788</v>
      </c>
      <c r="B1" s="325"/>
      <c r="C1" s="325"/>
      <c r="D1" s="325"/>
      <c r="E1" s="325"/>
      <c r="F1" s="325"/>
      <c r="G1" s="129"/>
    </row>
    <row r="2" spans="1:7" ht="39.6" x14ac:dyDescent="0.25">
      <c r="A2" s="106" t="s">
        <v>236</v>
      </c>
      <c r="B2" s="106" t="s">
        <v>237</v>
      </c>
      <c r="C2" s="107" t="s">
        <v>238</v>
      </c>
      <c r="D2" s="108" t="s">
        <v>239</v>
      </c>
      <c r="E2" s="106" t="s">
        <v>240</v>
      </c>
      <c r="F2" s="109" t="s">
        <v>241</v>
      </c>
      <c r="G2" s="52"/>
    </row>
    <row r="3" spans="1:7" ht="26.4" x14ac:dyDescent="0.25">
      <c r="A3" s="50" t="s">
        <v>242</v>
      </c>
      <c r="B3" s="110">
        <v>1</v>
      </c>
      <c r="C3" s="111" t="s">
        <v>243</v>
      </c>
      <c r="D3" s="110">
        <v>1</v>
      </c>
      <c r="E3" s="112">
        <v>9.99</v>
      </c>
      <c r="F3" s="112">
        <v>9.99</v>
      </c>
      <c r="G3" s="46"/>
    </row>
    <row r="4" spans="1:7" x14ac:dyDescent="0.25">
      <c r="A4" s="113" t="s">
        <v>244</v>
      </c>
      <c r="B4" s="110">
        <v>1</v>
      </c>
      <c r="C4" s="111" t="s">
        <v>243</v>
      </c>
      <c r="D4" s="110">
        <v>1</v>
      </c>
      <c r="E4" s="112">
        <v>13</v>
      </c>
      <c r="F4" s="112">
        <v>13</v>
      </c>
      <c r="G4" s="46"/>
    </row>
    <row r="5" spans="1:7" ht="26.4" x14ac:dyDescent="0.25">
      <c r="A5" s="50" t="s">
        <v>245</v>
      </c>
      <c r="B5" s="110">
        <v>1</v>
      </c>
      <c r="C5" s="111" t="s">
        <v>243</v>
      </c>
      <c r="D5" s="110">
        <v>1</v>
      </c>
      <c r="E5" s="112">
        <v>13</v>
      </c>
      <c r="F5" s="112">
        <v>13</v>
      </c>
      <c r="G5" s="46"/>
    </row>
    <row r="6" spans="1:7" ht="26.4" x14ac:dyDescent="0.25">
      <c r="A6" s="50" t="s">
        <v>246</v>
      </c>
      <c r="B6" s="110">
        <v>1</v>
      </c>
      <c r="C6" s="111" t="s">
        <v>243</v>
      </c>
      <c r="D6" s="110">
        <v>1</v>
      </c>
      <c r="E6" s="112">
        <v>10.8</v>
      </c>
      <c r="F6" s="112">
        <v>10.8</v>
      </c>
      <c r="G6" s="46"/>
    </row>
    <row r="7" spans="1:7" x14ac:dyDescent="0.25">
      <c r="A7" s="113" t="s">
        <v>247</v>
      </c>
      <c r="B7" s="110">
        <v>1</v>
      </c>
      <c r="C7" s="111" t="s">
        <v>243</v>
      </c>
      <c r="D7" s="110">
        <v>1</v>
      </c>
      <c r="E7" s="112">
        <v>9.4</v>
      </c>
      <c r="F7" s="112">
        <v>9.4</v>
      </c>
      <c r="G7" s="46"/>
    </row>
    <row r="8" spans="1:7" x14ac:dyDescent="0.25">
      <c r="A8" s="113" t="s">
        <v>248</v>
      </c>
      <c r="B8" s="110">
        <v>1</v>
      </c>
      <c r="C8" s="111" t="s">
        <v>243</v>
      </c>
      <c r="D8" s="110">
        <v>1</v>
      </c>
      <c r="E8" s="112">
        <v>5.77</v>
      </c>
      <c r="F8" s="112">
        <v>5.77</v>
      </c>
      <c r="G8" s="46"/>
    </row>
    <row r="9" spans="1:7" ht="39.6" x14ac:dyDescent="0.25">
      <c r="A9" s="50" t="s">
        <v>875</v>
      </c>
      <c r="B9" s="114">
        <v>1</v>
      </c>
      <c r="C9" s="115" t="s">
        <v>243</v>
      </c>
      <c r="D9" s="114">
        <v>1</v>
      </c>
      <c r="E9" s="116">
        <v>2.23</v>
      </c>
      <c r="F9" s="116">
        <v>2.23</v>
      </c>
      <c r="G9" s="52"/>
    </row>
    <row r="10" spans="1:7" x14ac:dyDescent="0.25">
      <c r="A10" s="117" t="s">
        <v>249</v>
      </c>
      <c r="B10" s="118">
        <v>7</v>
      </c>
      <c r="C10" s="326" t="s">
        <v>250</v>
      </c>
      <c r="D10" s="327"/>
      <c r="E10" s="328"/>
      <c r="F10" s="119">
        <v>64.19</v>
      </c>
      <c r="G10" s="44"/>
    </row>
    <row r="11" spans="1:7" ht="14.55" customHeight="1" x14ac:dyDescent="0.25">
      <c r="A11" s="44"/>
      <c r="B11" s="44"/>
      <c r="C11" s="44"/>
      <c r="D11" s="44"/>
      <c r="E11" s="44"/>
      <c r="F11" s="44"/>
      <c r="G11" s="44"/>
    </row>
    <row r="12" spans="1:7" ht="34.5" customHeight="1" x14ac:dyDescent="0.25">
      <c r="A12" s="329"/>
      <c r="B12" s="330"/>
      <c r="C12" s="331" t="s">
        <v>251</v>
      </c>
      <c r="D12" s="332"/>
      <c r="E12" s="46"/>
      <c r="F12" s="46"/>
      <c r="G12" s="46"/>
    </row>
    <row r="13" spans="1:7" ht="14.25" customHeight="1" x14ac:dyDescent="0.25">
      <c r="A13" s="333" t="s">
        <v>252</v>
      </c>
      <c r="B13" s="335" t="s">
        <v>253</v>
      </c>
      <c r="C13" s="337" t="s">
        <v>254</v>
      </c>
      <c r="D13" s="338"/>
      <c r="E13" s="44"/>
      <c r="F13" s="44"/>
      <c r="G13" s="44"/>
    </row>
    <row r="14" spans="1:7" ht="39.6" x14ac:dyDescent="0.25">
      <c r="A14" s="334"/>
      <c r="B14" s="336"/>
      <c r="C14" s="120" t="s">
        <v>255</v>
      </c>
      <c r="D14" s="121" t="s">
        <v>256</v>
      </c>
      <c r="E14" s="52"/>
      <c r="F14" s="52"/>
      <c r="G14" s="52"/>
    </row>
    <row r="15" spans="1:7" x14ac:dyDescent="0.25">
      <c r="A15" s="122" t="s">
        <v>257</v>
      </c>
      <c r="B15" s="111" t="s">
        <v>258</v>
      </c>
      <c r="C15" s="123">
        <v>100</v>
      </c>
      <c r="D15" s="123">
        <v>30</v>
      </c>
      <c r="E15" s="44"/>
      <c r="F15" s="44"/>
      <c r="G15" s="44"/>
    </row>
    <row r="16" spans="1:7" x14ac:dyDescent="0.25">
      <c r="A16" s="122" t="s">
        <v>259</v>
      </c>
      <c r="B16" s="111" t="s">
        <v>260</v>
      </c>
      <c r="C16" s="123">
        <v>100</v>
      </c>
      <c r="D16" s="123">
        <v>30</v>
      </c>
      <c r="E16" s="44"/>
      <c r="F16" s="44"/>
      <c r="G16" s="44"/>
    </row>
    <row r="17" spans="1:7" ht="17.55" customHeight="1" x14ac:dyDescent="0.25">
      <c r="A17" s="124"/>
      <c r="B17" s="108" t="s">
        <v>261</v>
      </c>
      <c r="C17" s="119">
        <v>200</v>
      </c>
      <c r="D17" s="119">
        <v>60</v>
      </c>
      <c r="E17" s="44"/>
      <c r="F17" s="44"/>
      <c r="G17" s="44"/>
    </row>
    <row r="18" spans="1:7" ht="15" customHeight="1" x14ac:dyDescent="0.25">
      <c r="A18" s="44"/>
      <c r="B18" s="44"/>
      <c r="C18" s="44"/>
      <c r="D18" s="44"/>
      <c r="E18" s="44"/>
      <c r="F18" s="44"/>
      <c r="G18" s="44"/>
    </row>
    <row r="19" spans="1:7" ht="14.25" customHeight="1" x14ac:dyDescent="0.25">
      <c r="A19" s="320" t="s">
        <v>262</v>
      </c>
      <c r="B19" s="321"/>
      <c r="C19" s="322"/>
      <c r="D19" s="125">
        <v>5</v>
      </c>
      <c r="E19" s="44"/>
      <c r="F19" s="44"/>
      <c r="G19" s="44"/>
    </row>
    <row r="20" spans="1:7" ht="14.55" customHeight="1" x14ac:dyDescent="0.25">
      <c r="A20" s="44"/>
      <c r="B20" s="44"/>
      <c r="C20" s="44"/>
      <c r="D20" s="44"/>
      <c r="E20" s="44"/>
      <c r="F20" s="44"/>
      <c r="G20" s="44"/>
    </row>
    <row r="21" spans="1:7" ht="39.6" x14ac:dyDescent="0.25">
      <c r="A21" s="52"/>
      <c r="B21" s="126"/>
      <c r="C21" s="120" t="s">
        <v>255</v>
      </c>
      <c r="D21" s="127" t="s">
        <v>263</v>
      </c>
      <c r="E21" s="52"/>
      <c r="F21" s="52"/>
      <c r="G21" s="52"/>
    </row>
    <row r="22" spans="1:7" ht="17.55" customHeight="1" x14ac:dyDescent="0.25">
      <c r="A22" s="44"/>
      <c r="B22" s="108" t="s">
        <v>261</v>
      </c>
      <c r="C22" s="128">
        <v>1000</v>
      </c>
      <c r="D22" s="119">
        <v>300</v>
      </c>
      <c r="E22" s="44"/>
      <c r="F22" s="44"/>
      <c r="G22" s="44"/>
    </row>
    <row r="23" spans="1:7" ht="14.4" x14ac:dyDescent="0.3">
      <c r="A23" s="323"/>
      <c r="B23" s="323"/>
      <c r="C23" s="323"/>
      <c r="D23" s="323"/>
      <c r="E23" s="323"/>
      <c r="F23" s="323"/>
      <c r="G23" s="323"/>
    </row>
  </sheetData>
  <mergeCells count="9">
    <mergeCell ref="A19:C19"/>
    <mergeCell ref="A23:G23"/>
    <mergeCell ref="A1:F1"/>
    <mergeCell ref="C10:E10"/>
    <mergeCell ref="A12:B12"/>
    <mergeCell ref="C12:D12"/>
    <mergeCell ref="A13:A14"/>
    <mergeCell ref="B13:B14"/>
    <mergeCell ref="C13:D13"/>
  </mergeCells>
  <pageMargins left="0.51181102362204722" right="0.51181102362204722" top="0.78740157480314965" bottom="0.78740157480314965" header="0.31496062992125984" footer="0.31496062992125984"/>
  <pageSetup paperSize="9" scale="73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EBE51-871F-40A1-A41A-AC601C829EB3}">
  <dimension ref="A1:P27"/>
  <sheetViews>
    <sheetView view="pageBreakPreview" zoomScale="60" zoomScaleNormal="85" workbookViewId="0">
      <selection activeCell="A20" sqref="A20:G20"/>
    </sheetView>
  </sheetViews>
  <sheetFormatPr defaultRowHeight="13.2" x14ac:dyDescent="0.25"/>
  <cols>
    <col min="1" max="1" width="14" style="17" customWidth="1"/>
    <col min="2" max="2" width="72.21875" style="17" customWidth="1"/>
    <col min="3" max="4" width="20.88671875" style="17" customWidth="1"/>
    <col min="5" max="5" width="19.77734375" style="17" customWidth="1"/>
    <col min="6" max="11" width="20.88671875" style="17" customWidth="1"/>
    <col min="12" max="12" width="19.77734375" style="17" hidden="1" customWidth="1"/>
    <col min="13" max="14" width="20.88671875" style="17" hidden="1" customWidth="1"/>
    <col min="15" max="15" width="24.44140625" style="17" customWidth="1"/>
    <col min="16" max="16" width="17.33203125" style="17" customWidth="1"/>
    <col min="17" max="16384" width="8.88671875" style="17"/>
  </cols>
  <sheetData>
    <row r="1" spans="1:16" ht="79.5" customHeight="1" x14ac:dyDescent="0.25">
      <c r="A1" s="378"/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80"/>
      <c r="P1" s="52"/>
    </row>
    <row r="2" spans="1:16" ht="17.399999999999999" x14ac:dyDescent="0.25">
      <c r="A2" s="381" t="s">
        <v>301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3"/>
      <c r="P2" s="46"/>
    </row>
    <row r="3" spans="1:16" ht="13.8" x14ac:dyDescent="0.25">
      <c r="A3" s="339" t="s">
        <v>302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40"/>
      <c r="P3" s="46"/>
    </row>
    <row r="4" spans="1:16" ht="13.8" x14ac:dyDescent="0.25">
      <c r="A4" s="385" t="s">
        <v>303</v>
      </c>
      <c r="B4" s="387" t="s">
        <v>304</v>
      </c>
      <c r="C4" s="339" t="s">
        <v>305</v>
      </c>
      <c r="D4" s="384"/>
      <c r="E4" s="384"/>
      <c r="F4" s="384"/>
      <c r="G4" s="384"/>
      <c r="H4" s="384"/>
      <c r="I4" s="384"/>
      <c r="J4" s="384"/>
      <c r="K4" s="384"/>
      <c r="L4" s="384"/>
      <c r="M4" s="384"/>
      <c r="N4" s="340"/>
      <c r="O4" s="389" t="s">
        <v>306</v>
      </c>
      <c r="P4" s="46"/>
    </row>
    <row r="5" spans="1:16" ht="13.8" x14ac:dyDescent="0.25">
      <c r="A5" s="386"/>
      <c r="B5" s="388"/>
      <c r="C5" s="153" t="s">
        <v>307</v>
      </c>
      <c r="D5" s="153" t="s">
        <v>308</v>
      </c>
      <c r="E5" s="153" t="s">
        <v>309</v>
      </c>
      <c r="F5" s="154" t="s">
        <v>310</v>
      </c>
      <c r="G5" s="154" t="s">
        <v>311</v>
      </c>
      <c r="H5" s="155" t="s">
        <v>312</v>
      </c>
      <c r="I5" s="154" t="s">
        <v>313</v>
      </c>
      <c r="J5" s="154" t="s">
        <v>314</v>
      </c>
      <c r="K5" s="155" t="s">
        <v>315</v>
      </c>
      <c r="L5" s="51"/>
      <c r="M5" s="51"/>
      <c r="N5" s="51"/>
      <c r="O5" s="390"/>
      <c r="P5" s="46"/>
    </row>
    <row r="6" spans="1:16" x14ac:dyDescent="0.25">
      <c r="A6" s="365" t="s">
        <v>6</v>
      </c>
      <c r="B6" s="367" t="s">
        <v>316</v>
      </c>
      <c r="C6" s="369" t="s">
        <v>317</v>
      </c>
      <c r="D6" s="370"/>
      <c r="E6" s="371"/>
      <c r="F6" s="195">
        <v>0.2</v>
      </c>
      <c r="G6" s="195">
        <v>0.15</v>
      </c>
      <c r="H6" s="195">
        <v>0.15</v>
      </c>
      <c r="I6" s="195">
        <v>0.15</v>
      </c>
      <c r="J6" s="195">
        <v>0.15</v>
      </c>
      <c r="K6" s="195">
        <v>0.2</v>
      </c>
      <c r="L6" s="353"/>
      <c r="M6" s="353"/>
      <c r="N6" s="353"/>
      <c r="O6" s="363">
        <f>Resumo!F12</f>
        <v>18608988.52</v>
      </c>
      <c r="P6" s="46"/>
    </row>
    <row r="7" spans="1:16" ht="17.399999999999999" customHeight="1" x14ac:dyDescent="0.25">
      <c r="A7" s="366"/>
      <c r="B7" s="368"/>
      <c r="C7" s="372"/>
      <c r="D7" s="373"/>
      <c r="E7" s="374"/>
      <c r="F7" s="196">
        <f>$O$6*F6</f>
        <v>3721797.7039999999</v>
      </c>
      <c r="G7" s="196">
        <f t="shared" ref="G7:K7" si="0">$O$6*G6</f>
        <v>2791348.2779999999</v>
      </c>
      <c r="H7" s="196">
        <f t="shared" si="0"/>
        <v>2791348.2779999999</v>
      </c>
      <c r="I7" s="196">
        <f t="shared" si="0"/>
        <v>2791348.2779999999</v>
      </c>
      <c r="J7" s="196">
        <f t="shared" si="0"/>
        <v>2791348.2779999999</v>
      </c>
      <c r="K7" s="196">
        <f t="shared" si="0"/>
        <v>3721797.7039999999</v>
      </c>
      <c r="L7" s="354"/>
      <c r="M7" s="354"/>
      <c r="N7" s="354"/>
      <c r="O7" s="364"/>
      <c r="P7" s="44"/>
    </row>
    <row r="8" spans="1:16" ht="17.399999999999999" customHeight="1" x14ac:dyDescent="0.25">
      <c r="A8" s="349" t="s">
        <v>318</v>
      </c>
      <c r="B8" s="351" t="s">
        <v>319</v>
      </c>
      <c r="C8" s="372"/>
      <c r="D8" s="373"/>
      <c r="E8" s="374"/>
      <c r="F8" s="193">
        <v>0.2</v>
      </c>
      <c r="G8" s="193">
        <v>0.15</v>
      </c>
      <c r="H8" s="193">
        <v>0.15</v>
      </c>
      <c r="I8" s="193">
        <v>0.15</v>
      </c>
      <c r="J8" s="193">
        <v>0.15</v>
      </c>
      <c r="K8" s="193">
        <v>0.2</v>
      </c>
      <c r="L8" s="353"/>
      <c r="M8" s="353"/>
      <c r="N8" s="353"/>
      <c r="O8" s="359">
        <f>Resumo!F5</f>
        <v>520238.52</v>
      </c>
      <c r="P8" s="46"/>
    </row>
    <row r="9" spans="1:16" ht="17.399999999999999" customHeight="1" x14ac:dyDescent="0.25">
      <c r="A9" s="350"/>
      <c r="B9" s="352"/>
      <c r="C9" s="372"/>
      <c r="D9" s="373"/>
      <c r="E9" s="374"/>
      <c r="F9" s="197">
        <f>$O$8*F8</f>
        <v>104047.70400000001</v>
      </c>
      <c r="G9" s="197">
        <f t="shared" ref="G9:K9" si="1">$O$8*G8</f>
        <v>78035.778000000006</v>
      </c>
      <c r="H9" s="197">
        <f t="shared" si="1"/>
        <v>78035.778000000006</v>
      </c>
      <c r="I9" s="197">
        <f t="shared" si="1"/>
        <v>78035.778000000006</v>
      </c>
      <c r="J9" s="197">
        <f t="shared" si="1"/>
        <v>78035.778000000006</v>
      </c>
      <c r="K9" s="197">
        <f t="shared" si="1"/>
        <v>104047.70400000001</v>
      </c>
      <c r="L9" s="354"/>
      <c r="M9" s="354"/>
      <c r="N9" s="354"/>
      <c r="O9" s="360"/>
      <c r="P9" s="44"/>
    </row>
    <row r="10" spans="1:16" ht="17.399999999999999" customHeight="1" x14ac:dyDescent="0.25">
      <c r="A10" s="349" t="s">
        <v>320</v>
      </c>
      <c r="B10" s="351" t="s">
        <v>321</v>
      </c>
      <c r="C10" s="372"/>
      <c r="D10" s="373"/>
      <c r="E10" s="374"/>
      <c r="F10" s="193">
        <v>0.2</v>
      </c>
      <c r="G10" s="193">
        <v>0.15</v>
      </c>
      <c r="H10" s="193">
        <v>0.15</v>
      </c>
      <c r="I10" s="193">
        <v>0.15</v>
      </c>
      <c r="J10" s="193">
        <v>0.15</v>
      </c>
      <c r="K10" s="193">
        <v>0.2</v>
      </c>
      <c r="L10" s="353"/>
      <c r="M10" s="353"/>
      <c r="N10" s="353"/>
      <c r="O10" s="359">
        <f>Resumo!F6</f>
        <v>1056090</v>
      </c>
      <c r="P10" s="46"/>
    </row>
    <row r="11" spans="1:16" ht="17.399999999999999" customHeight="1" x14ac:dyDescent="0.25">
      <c r="A11" s="350"/>
      <c r="B11" s="352"/>
      <c r="C11" s="372"/>
      <c r="D11" s="373"/>
      <c r="E11" s="374"/>
      <c r="F11" s="197">
        <f>$O$10*F10</f>
        <v>211218</v>
      </c>
      <c r="G11" s="197">
        <f t="shared" ref="G11:K11" si="2">$O$10*G10</f>
        <v>158413.5</v>
      </c>
      <c r="H11" s="197">
        <f t="shared" si="2"/>
        <v>158413.5</v>
      </c>
      <c r="I11" s="197">
        <f t="shared" si="2"/>
        <v>158413.5</v>
      </c>
      <c r="J11" s="197">
        <f t="shared" si="2"/>
        <v>158413.5</v>
      </c>
      <c r="K11" s="197">
        <f t="shared" si="2"/>
        <v>211218</v>
      </c>
      <c r="L11" s="354"/>
      <c r="M11" s="354"/>
      <c r="N11" s="354"/>
      <c r="O11" s="360"/>
      <c r="P11" s="44"/>
    </row>
    <row r="12" spans="1:16" ht="17.399999999999999" customHeight="1" x14ac:dyDescent="0.25">
      <c r="A12" s="349" t="s">
        <v>322</v>
      </c>
      <c r="B12" s="351" t="s">
        <v>323</v>
      </c>
      <c r="C12" s="372"/>
      <c r="D12" s="373"/>
      <c r="E12" s="374"/>
      <c r="F12" s="193">
        <v>0.2</v>
      </c>
      <c r="G12" s="193">
        <v>0.15</v>
      </c>
      <c r="H12" s="192">
        <v>0.15</v>
      </c>
      <c r="I12" s="192">
        <v>0.15</v>
      </c>
      <c r="J12" s="192">
        <v>0.15</v>
      </c>
      <c r="K12" s="192">
        <v>0.2</v>
      </c>
      <c r="L12" s="353"/>
      <c r="M12" s="353"/>
      <c r="N12" s="353"/>
      <c r="O12" s="361">
        <f>Resumo!F7</f>
        <v>14572252.800000001</v>
      </c>
      <c r="P12" s="46"/>
    </row>
    <row r="13" spans="1:16" ht="17.399999999999999" customHeight="1" x14ac:dyDescent="0.25">
      <c r="A13" s="350"/>
      <c r="B13" s="352"/>
      <c r="C13" s="372"/>
      <c r="D13" s="373"/>
      <c r="E13" s="374"/>
      <c r="F13" s="197">
        <f>$O$12*F12</f>
        <v>2914450.5600000005</v>
      </c>
      <c r="G13" s="197">
        <f t="shared" ref="G13:K13" si="3">$O$12*G12</f>
        <v>2185837.92</v>
      </c>
      <c r="H13" s="197">
        <f t="shared" si="3"/>
        <v>2185837.92</v>
      </c>
      <c r="I13" s="197">
        <f t="shared" si="3"/>
        <v>2185837.92</v>
      </c>
      <c r="J13" s="197">
        <f t="shared" si="3"/>
        <v>2185837.92</v>
      </c>
      <c r="K13" s="197">
        <f t="shared" si="3"/>
        <v>2914450.5600000005</v>
      </c>
      <c r="L13" s="354"/>
      <c r="M13" s="354"/>
      <c r="N13" s="354"/>
      <c r="O13" s="362"/>
      <c r="P13" s="44"/>
    </row>
    <row r="14" spans="1:16" ht="17.399999999999999" customHeight="1" x14ac:dyDescent="0.25">
      <c r="A14" s="349" t="s">
        <v>324</v>
      </c>
      <c r="B14" s="351" t="s">
        <v>325</v>
      </c>
      <c r="C14" s="372"/>
      <c r="D14" s="373"/>
      <c r="E14" s="374"/>
      <c r="F14" s="192">
        <v>0.2</v>
      </c>
      <c r="G14" s="192">
        <v>0.15</v>
      </c>
      <c r="H14" s="192">
        <v>0.15</v>
      </c>
      <c r="I14" s="192">
        <v>0.15</v>
      </c>
      <c r="J14" s="192">
        <v>0.15</v>
      </c>
      <c r="K14" s="192">
        <v>0.2</v>
      </c>
      <c r="L14" s="353"/>
      <c r="M14" s="353"/>
      <c r="N14" s="353"/>
      <c r="O14" s="357">
        <f>Resumo!F8</f>
        <v>2394800</v>
      </c>
      <c r="P14" s="46"/>
    </row>
    <row r="15" spans="1:16" ht="17.399999999999999" customHeight="1" x14ac:dyDescent="0.25">
      <c r="A15" s="350"/>
      <c r="B15" s="352"/>
      <c r="C15" s="372"/>
      <c r="D15" s="373"/>
      <c r="E15" s="374"/>
      <c r="F15" s="197">
        <f>$O$14*F14</f>
        <v>478960</v>
      </c>
      <c r="G15" s="197">
        <f t="shared" ref="G15:K15" si="4">$O$14*G14</f>
        <v>359220</v>
      </c>
      <c r="H15" s="197">
        <f t="shared" si="4"/>
        <v>359220</v>
      </c>
      <c r="I15" s="197">
        <f t="shared" si="4"/>
        <v>359220</v>
      </c>
      <c r="J15" s="197">
        <f t="shared" si="4"/>
        <v>359220</v>
      </c>
      <c r="K15" s="197">
        <f t="shared" si="4"/>
        <v>478960</v>
      </c>
      <c r="L15" s="354"/>
      <c r="M15" s="354"/>
      <c r="N15" s="354"/>
      <c r="O15" s="358"/>
      <c r="P15" s="44"/>
    </row>
    <row r="16" spans="1:16" ht="17.399999999999999" customHeight="1" x14ac:dyDescent="0.25">
      <c r="A16" s="349" t="s">
        <v>326</v>
      </c>
      <c r="B16" s="351" t="s">
        <v>327</v>
      </c>
      <c r="C16" s="372"/>
      <c r="D16" s="373"/>
      <c r="E16" s="374"/>
      <c r="F16" s="192">
        <v>0.2</v>
      </c>
      <c r="G16" s="192">
        <v>0.15</v>
      </c>
      <c r="H16" s="192">
        <v>0.15</v>
      </c>
      <c r="I16" s="192">
        <v>0.15</v>
      </c>
      <c r="J16" s="192">
        <v>0.15</v>
      </c>
      <c r="K16" s="192">
        <v>0.2</v>
      </c>
      <c r="L16" s="353"/>
      <c r="M16" s="353"/>
      <c r="N16" s="353"/>
      <c r="O16" s="355">
        <f>Resumo!F9</f>
        <v>27365.200000000001</v>
      </c>
      <c r="P16" s="46"/>
    </row>
    <row r="17" spans="1:16" ht="17.399999999999999" customHeight="1" x14ac:dyDescent="0.25">
      <c r="A17" s="350"/>
      <c r="B17" s="352"/>
      <c r="C17" s="372"/>
      <c r="D17" s="373"/>
      <c r="E17" s="374"/>
      <c r="F17" s="197">
        <f>$O$16*F16</f>
        <v>5473.0400000000009</v>
      </c>
      <c r="G17" s="197">
        <f t="shared" ref="G17:K17" si="5">$O$16*G16</f>
        <v>4104.78</v>
      </c>
      <c r="H17" s="197">
        <f t="shared" si="5"/>
        <v>4104.78</v>
      </c>
      <c r="I17" s="197">
        <f t="shared" si="5"/>
        <v>4104.78</v>
      </c>
      <c r="J17" s="197">
        <f t="shared" si="5"/>
        <v>4104.78</v>
      </c>
      <c r="K17" s="197">
        <f t="shared" si="5"/>
        <v>5473.0400000000009</v>
      </c>
      <c r="L17" s="354"/>
      <c r="M17" s="354"/>
      <c r="N17" s="354"/>
      <c r="O17" s="356"/>
      <c r="P17" s="44"/>
    </row>
    <row r="18" spans="1:16" x14ac:dyDescent="0.25">
      <c r="A18" s="349" t="s">
        <v>328</v>
      </c>
      <c r="B18" s="351" t="s">
        <v>329</v>
      </c>
      <c r="C18" s="372"/>
      <c r="D18" s="373"/>
      <c r="E18" s="374"/>
      <c r="F18" s="194">
        <v>0.2</v>
      </c>
      <c r="G18" s="194">
        <v>0.15</v>
      </c>
      <c r="H18" s="194">
        <v>0.15</v>
      </c>
      <c r="I18" s="194">
        <v>0.15</v>
      </c>
      <c r="J18" s="194">
        <v>0.15</v>
      </c>
      <c r="K18" s="194">
        <v>0.2</v>
      </c>
      <c r="L18" s="353"/>
      <c r="M18" s="353"/>
      <c r="N18" s="353"/>
      <c r="O18" s="355">
        <f>Resumo!F10</f>
        <v>38242</v>
      </c>
      <c r="P18" s="46"/>
    </row>
    <row r="19" spans="1:16" ht="16.2" customHeight="1" x14ac:dyDescent="0.25">
      <c r="A19" s="350"/>
      <c r="B19" s="352"/>
      <c r="C19" s="375"/>
      <c r="D19" s="376"/>
      <c r="E19" s="377"/>
      <c r="F19" s="198">
        <f>$O$18*F18</f>
        <v>7648.4000000000005</v>
      </c>
      <c r="G19" s="198">
        <f t="shared" ref="G19:K19" si="6">$O$18*G18</f>
        <v>5736.3</v>
      </c>
      <c r="H19" s="198">
        <f t="shared" si="6"/>
        <v>5736.3</v>
      </c>
      <c r="I19" s="198">
        <f t="shared" si="6"/>
        <v>5736.3</v>
      </c>
      <c r="J19" s="198">
        <f t="shared" si="6"/>
        <v>5736.3</v>
      </c>
      <c r="K19" s="198">
        <f t="shared" si="6"/>
        <v>7648.4000000000005</v>
      </c>
      <c r="L19" s="354"/>
      <c r="M19" s="354"/>
      <c r="N19" s="354"/>
      <c r="O19" s="356"/>
      <c r="P19" s="44"/>
    </row>
    <row r="20" spans="1:16" ht="40.950000000000003" customHeight="1" x14ac:dyDescent="0.25">
      <c r="A20" s="51"/>
      <c r="B20" s="51"/>
      <c r="C20" s="156"/>
      <c r="D20" s="156"/>
      <c r="E20" s="156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46"/>
    </row>
    <row r="21" spans="1:16" ht="13.8" x14ac:dyDescent="0.25">
      <c r="A21" s="339" t="s">
        <v>330</v>
      </c>
      <c r="B21" s="340"/>
      <c r="C21" s="51"/>
      <c r="D21" s="51"/>
      <c r="E21" s="51"/>
      <c r="F21" s="128">
        <f>F19+F17+F15+F13+F11+F9</f>
        <v>3721797.7040000004</v>
      </c>
      <c r="G21" s="128">
        <f t="shared" ref="G21:K21" si="7">G19+G17+G15+G13+G11+G9</f>
        <v>2791348.2779999999</v>
      </c>
      <c r="H21" s="128">
        <f t="shared" si="7"/>
        <v>2791348.2779999999</v>
      </c>
      <c r="I21" s="128">
        <f t="shared" si="7"/>
        <v>2791348.2779999999</v>
      </c>
      <c r="J21" s="128">
        <f t="shared" si="7"/>
        <v>2791348.2779999999</v>
      </c>
      <c r="K21" s="128">
        <f t="shared" si="7"/>
        <v>3721797.7040000004</v>
      </c>
      <c r="L21" s="51"/>
      <c r="M21" s="51"/>
      <c r="N21" s="51"/>
      <c r="O21" s="51"/>
      <c r="P21" s="46"/>
    </row>
    <row r="22" spans="1:16" ht="13.8" x14ac:dyDescent="0.25">
      <c r="A22" s="339" t="s">
        <v>331</v>
      </c>
      <c r="B22" s="340"/>
      <c r="C22" s="51"/>
      <c r="D22" s="51"/>
      <c r="E22" s="51"/>
      <c r="F22" s="157">
        <f>F21/$O$6</f>
        <v>0.20000000000000004</v>
      </c>
      <c r="G22" s="157">
        <f t="shared" ref="G22:K22" si="8">G21/$O$6</f>
        <v>0.15</v>
      </c>
      <c r="H22" s="157">
        <f t="shared" si="8"/>
        <v>0.15</v>
      </c>
      <c r="I22" s="157">
        <f t="shared" si="8"/>
        <v>0.15</v>
      </c>
      <c r="J22" s="157">
        <f t="shared" si="8"/>
        <v>0.15</v>
      </c>
      <c r="K22" s="157">
        <f t="shared" si="8"/>
        <v>0.20000000000000004</v>
      </c>
      <c r="L22" s="51"/>
      <c r="M22" s="51"/>
      <c r="N22" s="51"/>
      <c r="O22" s="51"/>
      <c r="P22" s="46"/>
    </row>
    <row r="23" spans="1:16" ht="13.8" x14ac:dyDescent="0.25">
      <c r="A23" s="341" t="s">
        <v>332</v>
      </c>
      <c r="B23" s="342"/>
      <c r="C23" s="51"/>
      <c r="D23" s="51"/>
      <c r="E23" s="51"/>
      <c r="F23" s="128">
        <f>F21</f>
        <v>3721797.7040000004</v>
      </c>
      <c r="G23" s="128">
        <f>F23+G21</f>
        <v>6513145.9820000008</v>
      </c>
      <c r="H23" s="128">
        <f t="shared" ref="H23:K23" si="9">G23+H21</f>
        <v>9304494.2600000016</v>
      </c>
      <c r="I23" s="128">
        <f t="shared" si="9"/>
        <v>12095842.538000003</v>
      </c>
      <c r="J23" s="128">
        <f t="shared" si="9"/>
        <v>14887190.816000003</v>
      </c>
      <c r="K23" s="128">
        <f t="shared" si="9"/>
        <v>18608988.520000003</v>
      </c>
      <c r="L23" s="51"/>
      <c r="M23" s="51"/>
      <c r="N23" s="51"/>
      <c r="O23" s="51"/>
      <c r="P23" s="46"/>
    </row>
    <row r="24" spans="1:16" ht="13.8" x14ac:dyDescent="0.25">
      <c r="A24" s="343" t="s">
        <v>333</v>
      </c>
      <c r="B24" s="344"/>
      <c r="C24" s="51"/>
      <c r="D24" s="51"/>
      <c r="E24" s="51"/>
      <c r="F24" s="157">
        <f>F22</f>
        <v>0.20000000000000004</v>
      </c>
      <c r="G24" s="157">
        <f>F24+G22</f>
        <v>0.35000000000000003</v>
      </c>
      <c r="H24" s="157">
        <f t="shared" ref="H24:K24" si="10">G24+H22</f>
        <v>0.5</v>
      </c>
      <c r="I24" s="157">
        <f t="shared" si="10"/>
        <v>0.65</v>
      </c>
      <c r="J24" s="157">
        <f t="shared" si="10"/>
        <v>0.8</v>
      </c>
      <c r="K24" s="157">
        <f t="shared" si="10"/>
        <v>1</v>
      </c>
      <c r="L24" s="51"/>
      <c r="M24" s="51"/>
      <c r="N24" s="51"/>
      <c r="O24" s="51"/>
      <c r="P24" s="46"/>
    </row>
    <row r="25" spans="1:16" ht="15.6" x14ac:dyDescent="0.25">
      <c r="A25" s="345" t="s">
        <v>334</v>
      </c>
      <c r="B25" s="346"/>
      <c r="C25" s="346"/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47"/>
      <c r="O25" s="158">
        <f>O6</f>
        <v>18608988.52</v>
      </c>
      <c r="P25" s="46"/>
    </row>
    <row r="26" spans="1:16" ht="51.75" customHeight="1" x14ac:dyDescent="0.25">
      <c r="A26" s="348"/>
      <c r="B26" s="348"/>
      <c r="C26" s="348"/>
      <c r="D26" s="348"/>
      <c r="E26" s="348"/>
      <c r="F26" s="348"/>
      <c r="G26" s="348"/>
      <c r="H26" s="348"/>
      <c r="I26" s="348"/>
      <c r="J26" s="348"/>
      <c r="K26" s="348"/>
      <c r="L26" s="348"/>
      <c r="M26" s="348"/>
      <c r="N26" s="348"/>
      <c r="O26" s="348"/>
      <c r="P26" s="348"/>
    </row>
    <row r="27" spans="1:16" ht="14.4" x14ac:dyDescent="0.3">
      <c r="A27" s="323"/>
      <c r="B27" s="323"/>
      <c r="C27" s="323"/>
      <c r="D27" s="323"/>
      <c r="E27" s="323"/>
      <c r="F27" s="323"/>
      <c r="G27" s="323"/>
      <c r="H27" s="323"/>
      <c r="I27" s="323"/>
      <c r="J27" s="323"/>
      <c r="K27" s="323"/>
      <c r="L27" s="323"/>
      <c r="M27" s="323"/>
      <c r="N27" s="323"/>
      <c r="O27" s="323"/>
      <c r="P27" s="323"/>
    </row>
  </sheetData>
  <mergeCells count="57">
    <mergeCell ref="A1:O1"/>
    <mergeCell ref="A2:O2"/>
    <mergeCell ref="A3:O3"/>
    <mergeCell ref="A4:A5"/>
    <mergeCell ref="B4:B5"/>
    <mergeCell ref="C4:N4"/>
    <mergeCell ref="O4:O5"/>
    <mergeCell ref="O6:O7"/>
    <mergeCell ref="A8:A9"/>
    <mergeCell ref="B8:B9"/>
    <mergeCell ref="L8:L9"/>
    <mergeCell ref="M8:M9"/>
    <mergeCell ref="N8:N9"/>
    <mergeCell ref="O8:O9"/>
    <mergeCell ref="A6:A7"/>
    <mergeCell ref="B6:B7"/>
    <mergeCell ref="C6:E19"/>
    <mergeCell ref="L6:L7"/>
    <mergeCell ref="M6:M7"/>
    <mergeCell ref="N6:N7"/>
    <mergeCell ref="A10:A11"/>
    <mergeCell ref="B10:B11"/>
    <mergeCell ref="L10:L11"/>
    <mergeCell ref="O14:O15"/>
    <mergeCell ref="N10:N11"/>
    <mergeCell ref="O10:O11"/>
    <mergeCell ref="A12:A13"/>
    <mergeCell ref="B12:B13"/>
    <mergeCell ref="L12:L13"/>
    <mergeCell ref="M12:M13"/>
    <mergeCell ref="N12:N13"/>
    <mergeCell ref="O12:O13"/>
    <mergeCell ref="M10:M11"/>
    <mergeCell ref="A14:A15"/>
    <mergeCell ref="B14:B15"/>
    <mergeCell ref="L14:L15"/>
    <mergeCell ref="M14:M15"/>
    <mergeCell ref="N14:N15"/>
    <mergeCell ref="O18:O19"/>
    <mergeCell ref="A16:A17"/>
    <mergeCell ref="B16:B17"/>
    <mergeCell ref="L16:L17"/>
    <mergeCell ref="M16:M17"/>
    <mergeCell ref="N16:N17"/>
    <mergeCell ref="O16:O17"/>
    <mergeCell ref="A18:A19"/>
    <mergeCell ref="B18:B19"/>
    <mergeCell ref="L18:L19"/>
    <mergeCell ref="M18:M19"/>
    <mergeCell ref="N18:N19"/>
    <mergeCell ref="A27:P27"/>
    <mergeCell ref="A21:B21"/>
    <mergeCell ref="A22:B22"/>
    <mergeCell ref="A23:B23"/>
    <mergeCell ref="A24:B24"/>
    <mergeCell ref="A25:N25"/>
    <mergeCell ref="A26:P26"/>
  </mergeCells>
  <pageMargins left="0.51181102362204722" right="0.51181102362204722" top="0.78740157480314965" bottom="0.78740157480314965" header="0.31496062992125984" footer="0.31496062992125984"/>
  <pageSetup paperSize="9" scale="51" orientation="landscape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colBreaks count="1" manualBreakCount="1">
    <brk id="15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4DB62-04C6-4A7D-B1DE-9EA001E31EBB}">
  <dimension ref="A1:G17"/>
  <sheetViews>
    <sheetView view="pageBreakPreview" zoomScale="60" zoomScaleNormal="100" workbookViewId="0">
      <selection activeCell="A20" sqref="A20:G20"/>
    </sheetView>
  </sheetViews>
  <sheetFormatPr defaultRowHeight="13.2" x14ac:dyDescent="0.25"/>
  <cols>
    <col min="1" max="1" width="14" style="17" customWidth="1"/>
    <col min="2" max="2" width="66.44140625" style="17" customWidth="1"/>
    <col min="3" max="3" width="14" style="17" customWidth="1"/>
    <col min="4" max="4" width="15.109375" style="17" customWidth="1"/>
    <col min="5" max="5" width="12.6640625" style="17" customWidth="1"/>
    <col min="6" max="6" width="33.77734375" style="17" customWidth="1"/>
    <col min="7" max="7" width="15.109375" style="17" customWidth="1"/>
    <col min="8" max="16384" width="8.88671875" style="17"/>
  </cols>
  <sheetData>
    <row r="1" spans="1:7" ht="37.950000000000003" customHeight="1" x14ac:dyDescent="0.25">
      <c r="A1" s="391"/>
      <c r="B1" s="391"/>
      <c r="C1" s="391"/>
      <c r="D1" s="391"/>
      <c r="E1" s="391"/>
      <c r="F1" s="391"/>
      <c r="G1" s="391"/>
    </row>
    <row r="2" spans="1:7" ht="57.3" customHeight="1" x14ac:dyDescent="0.25">
      <c r="A2" s="397" t="s">
        <v>789</v>
      </c>
      <c r="B2" s="397"/>
      <c r="C2" s="397"/>
      <c r="D2" s="190"/>
      <c r="E2" s="190"/>
      <c r="F2" s="190"/>
      <c r="G2" s="190"/>
    </row>
    <row r="3" spans="1:7" ht="13.8" x14ac:dyDescent="0.25">
      <c r="A3" s="392" t="s">
        <v>264</v>
      </c>
      <c r="B3" s="394" t="s">
        <v>265</v>
      </c>
      <c r="C3" s="130" t="s">
        <v>266</v>
      </c>
      <c r="D3" s="131"/>
    </row>
    <row r="4" spans="1:7" ht="13.8" x14ac:dyDescent="0.25">
      <c r="A4" s="393"/>
      <c r="B4" s="395"/>
      <c r="C4" s="132" t="s">
        <v>267</v>
      </c>
      <c r="D4" s="131"/>
    </row>
    <row r="5" spans="1:7" ht="13.8" x14ac:dyDescent="0.25">
      <c r="A5" s="133">
        <v>1</v>
      </c>
      <c r="B5" s="134" t="s">
        <v>268</v>
      </c>
      <c r="C5" s="135">
        <v>4.01</v>
      </c>
      <c r="D5" s="136" t="s">
        <v>269</v>
      </c>
      <c r="E5" s="137">
        <v>4.0099999999999997E-2</v>
      </c>
      <c r="F5" s="138" t="s">
        <v>270</v>
      </c>
    </row>
    <row r="6" spans="1:7" ht="13.8" x14ac:dyDescent="0.25">
      <c r="A6" s="139">
        <v>2</v>
      </c>
      <c r="B6" s="140" t="s">
        <v>271</v>
      </c>
      <c r="C6" s="141">
        <v>0.4</v>
      </c>
      <c r="D6" s="142" t="s">
        <v>272</v>
      </c>
      <c r="E6" s="137">
        <v>4.0000000000000001E-3</v>
      </c>
      <c r="F6" s="46"/>
    </row>
    <row r="7" spans="1:7" ht="13.8" x14ac:dyDescent="0.25">
      <c r="A7" s="143" t="s">
        <v>273</v>
      </c>
      <c r="B7" s="144" t="s">
        <v>274</v>
      </c>
      <c r="C7" s="145">
        <v>0.2</v>
      </c>
      <c r="D7" s="146" t="s">
        <v>275</v>
      </c>
      <c r="E7" s="137">
        <v>2E-3</v>
      </c>
      <c r="F7" s="138" t="s">
        <v>276</v>
      </c>
    </row>
    <row r="8" spans="1:7" ht="13.8" x14ac:dyDescent="0.25">
      <c r="A8" s="143" t="s">
        <v>277</v>
      </c>
      <c r="B8" s="144" t="s">
        <v>278</v>
      </c>
      <c r="C8" s="145">
        <v>0.2</v>
      </c>
      <c r="D8" s="146" t="s">
        <v>279</v>
      </c>
      <c r="E8" s="137">
        <v>2E-3</v>
      </c>
      <c r="F8" s="138" t="s">
        <v>280</v>
      </c>
    </row>
    <row r="9" spans="1:7" ht="13.8" x14ac:dyDescent="0.25">
      <c r="A9" s="139" t="s">
        <v>875</v>
      </c>
      <c r="B9" s="140" t="s">
        <v>281</v>
      </c>
      <c r="C9" s="141">
        <v>0.56000000000000005</v>
      </c>
      <c r="D9" s="146" t="s">
        <v>282</v>
      </c>
      <c r="E9" s="137">
        <v>5.5999999999999999E-3</v>
      </c>
      <c r="F9" s="138" t="s">
        <v>283</v>
      </c>
    </row>
    <row r="10" spans="1:7" ht="13.8" x14ac:dyDescent="0.25">
      <c r="A10" s="139">
        <v>4</v>
      </c>
      <c r="B10" s="140" t="s">
        <v>284</v>
      </c>
      <c r="C10" s="141">
        <v>1.1100000000000001</v>
      </c>
      <c r="D10" s="142" t="s">
        <v>285</v>
      </c>
      <c r="E10" s="137">
        <v>1.11E-2</v>
      </c>
      <c r="F10" s="138" t="s">
        <v>286</v>
      </c>
    </row>
    <row r="11" spans="1:7" ht="13.8" x14ac:dyDescent="0.25">
      <c r="A11" s="139">
        <v>5</v>
      </c>
      <c r="B11" s="140" t="s">
        <v>287</v>
      </c>
      <c r="C11" s="141">
        <v>7.3</v>
      </c>
      <c r="D11" s="146" t="s">
        <v>288</v>
      </c>
      <c r="E11" s="137">
        <v>7.2999999999999995E-2</v>
      </c>
      <c r="F11" s="138" t="s">
        <v>289</v>
      </c>
    </row>
    <row r="12" spans="1:7" ht="13.8" x14ac:dyDescent="0.25">
      <c r="A12" s="139">
        <v>6</v>
      </c>
      <c r="B12" s="140" t="s">
        <v>290</v>
      </c>
      <c r="C12" s="141">
        <v>6.15</v>
      </c>
      <c r="D12" s="146" t="s">
        <v>291</v>
      </c>
      <c r="E12" s="137">
        <v>6.1499999999999999E-2</v>
      </c>
      <c r="F12" s="138" t="s">
        <v>292</v>
      </c>
    </row>
    <row r="13" spans="1:7" ht="13.8" x14ac:dyDescent="0.25">
      <c r="A13" s="143" t="s">
        <v>293</v>
      </c>
      <c r="B13" s="144" t="s">
        <v>294</v>
      </c>
      <c r="C13" s="145">
        <v>2.5</v>
      </c>
      <c r="D13" s="131"/>
    </row>
    <row r="14" spans="1:7" ht="13.8" x14ac:dyDescent="0.25">
      <c r="A14" s="143" t="s">
        <v>295</v>
      </c>
      <c r="B14" s="144" t="s">
        <v>296</v>
      </c>
      <c r="C14" s="145">
        <v>0.65</v>
      </c>
      <c r="D14" s="131"/>
    </row>
    <row r="15" spans="1:7" ht="13.8" x14ac:dyDescent="0.25">
      <c r="A15" s="147" t="s">
        <v>297</v>
      </c>
      <c r="B15" s="148" t="s">
        <v>298</v>
      </c>
      <c r="C15" s="149">
        <v>3</v>
      </c>
      <c r="D15" s="150"/>
    </row>
    <row r="16" spans="1:7" ht="13.8" x14ac:dyDescent="0.25">
      <c r="A16" s="51"/>
      <c r="B16" s="51"/>
      <c r="C16" s="151" t="s">
        <v>299</v>
      </c>
      <c r="D16" s="152">
        <v>0.2135</v>
      </c>
    </row>
    <row r="17" spans="1:7" ht="13.8" x14ac:dyDescent="0.25">
      <c r="A17" s="396" t="s">
        <v>300</v>
      </c>
      <c r="B17" s="396"/>
      <c r="C17" s="396"/>
      <c r="D17" s="396"/>
      <c r="E17" s="396"/>
      <c r="F17" s="396"/>
      <c r="G17" s="396"/>
    </row>
  </sheetData>
  <mergeCells count="5">
    <mergeCell ref="A1:G1"/>
    <mergeCell ref="A3:A4"/>
    <mergeCell ref="B3:B4"/>
    <mergeCell ref="A17:G17"/>
    <mergeCell ref="A2:C2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colBreaks count="1" manualBreakCount="1">
    <brk id="6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E9877-0309-4C5A-903E-8EAF523F8862}">
  <dimension ref="A1:G17"/>
  <sheetViews>
    <sheetView view="pageBreakPreview" zoomScale="85" zoomScaleNormal="100" zoomScaleSheetLayoutView="85" workbookViewId="0">
      <selection activeCell="A20" sqref="A20:G20"/>
    </sheetView>
  </sheetViews>
  <sheetFormatPr defaultRowHeight="13.2" x14ac:dyDescent="0.25"/>
  <cols>
    <col min="1" max="1" width="14" style="17" customWidth="1"/>
    <col min="2" max="2" width="66.44140625" style="17" customWidth="1"/>
    <col min="3" max="3" width="14" style="17" customWidth="1"/>
    <col min="4" max="4" width="15.109375" style="17" customWidth="1"/>
    <col min="5" max="5" width="12.6640625" style="17" customWidth="1"/>
    <col min="6" max="6" width="33.77734375" style="17" customWidth="1"/>
    <col min="7" max="7" width="15.109375" style="17" customWidth="1"/>
    <col min="8" max="16384" width="8.88671875" style="17"/>
  </cols>
  <sheetData>
    <row r="1" spans="1:7" ht="37.950000000000003" customHeight="1" x14ac:dyDescent="0.25">
      <c r="A1" s="391"/>
      <c r="B1" s="391"/>
      <c r="C1" s="391"/>
      <c r="D1" s="391"/>
      <c r="E1" s="391"/>
      <c r="F1" s="391"/>
      <c r="G1" s="391"/>
    </row>
    <row r="2" spans="1:7" ht="55.8" customHeight="1" x14ac:dyDescent="0.25">
      <c r="A2" s="397" t="s">
        <v>790</v>
      </c>
      <c r="B2" s="397"/>
      <c r="C2" s="397"/>
      <c r="D2" s="190"/>
      <c r="E2" s="190"/>
      <c r="F2" s="190"/>
      <c r="G2" s="190"/>
    </row>
    <row r="3" spans="1:7" ht="13.8" x14ac:dyDescent="0.25">
      <c r="A3" s="392" t="s">
        <v>264</v>
      </c>
      <c r="B3" s="394" t="s">
        <v>265</v>
      </c>
      <c r="C3" s="130" t="s">
        <v>266</v>
      </c>
      <c r="D3" s="131"/>
    </row>
    <row r="4" spans="1:7" ht="13.8" x14ac:dyDescent="0.25">
      <c r="A4" s="393"/>
      <c r="B4" s="395"/>
      <c r="C4" s="132" t="s">
        <v>267</v>
      </c>
      <c r="D4" s="131"/>
    </row>
    <row r="5" spans="1:7" ht="13.8" x14ac:dyDescent="0.25">
      <c r="A5" s="133">
        <v>1</v>
      </c>
      <c r="B5" s="134" t="s">
        <v>268</v>
      </c>
      <c r="C5" s="135">
        <v>3.45</v>
      </c>
      <c r="D5" s="136" t="s">
        <v>269</v>
      </c>
      <c r="E5" s="137">
        <v>3.4500000000000003E-2</v>
      </c>
      <c r="F5" s="138" t="s">
        <v>270</v>
      </c>
    </row>
    <row r="6" spans="1:7" ht="13.8" x14ac:dyDescent="0.25">
      <c r="A6" s="139">
        <v>2</v>
      </c>
      <c r="B6" s="140" t="s">
        <v>271</v>
      </c>
      <c r="C6" s="141">
        <v>0.48</v>
      </c>
      <c r="D6" s="142" t="s">
        <v>272</v>
      </c>
      <c r="E6" s="137">
        <v>4.7999999999999996E-3</v>
      </c>
      <c r="F6" s="46"/>
    </row>
    <row r="7" spans="1:7" ht="13.8" x14ac:dyDescent="0.25">
      <c r="A7" s="143" t="s">
        <v>273</v>
      </c>
      <c r="B7" s="144" t="s">
        <v>274</v>
      </c>
      <c r="C7" s="145">
        <v>0.24</v>
      </c>
      <c r="D7" s="146" t="s">
        <v>275</v>
      </c>
      <c r="E7" s="137">
        <v>2.3999999999999998E-3</v>
      </c>
      <c r="F7" s="138" t="s">
        <v>276</v>
      </c>
    </row>
    <row r="8" spans="1:7" ht="13.8" x14ac:dyDescent="0.25">
      <c r="A8" s="143" t="s">
        <v>277</v>
      </c>
      <c r="B8" s="144" t="s">
        <v>278</v>
      </c>
      <c r="C8" s="145">
        <v>0.24</v>
      </c>
      <c r="D8" s="146" t="s">
        <v>279</v>
      </c>
      <c r="E8" s="137">
        <v>2.3999999999999998E-3</v>
      </c>
      <c r="F8" s="138" t="s">
        <v>280</v>
      </c>
    </row>
    <row r="9" spans="1:7" ht="13.8" x14ac:dyDescent="0.25">
      <c r="A9" s="139" t="s">
        <v>875</v>
      </c>
      <c r="B9" s="140" t="s">
        <v>281</v>
      </c>
      <c r="C9" s="141">
        <v>0.85</v>
      </c>
      <c r="D9" s="146" t="s">
        <v>282</v>
      </c>
      <c r="E9" s="137">
        <v>8.5000000000000006E-3</v>
      </c>
      <c r="F9" s="138" t="s">
        <v>283</v>
      </c>
    </row>
    <row r="10" spans="1:7" ht="13.8" x14ac:dyDescent="0.25">
      <c r="A10" s="139">
        <v>4</v>
      </c>
      <c r="B10" s="140" t="s">
        <v>284</v>
      </c>
      <c r="C10" s="141">
        <v>0.85</v>
      </c>
      <c r="D10" s="142" t="s">
        <v>285</v>
      </c>
      <c r="E10" s="137">
        <v>8.5000000000000006E-3</v>
      </c>
      <c r="F10" s="138" t="s">
        <v>286</v>
      </c>
    </row>
    <row r="11" spans="1:7" ht="13.8" x14ac:dyDescent="0.25">
      <c r="A11" s="139">
        <v>5</v>
      </c>
      <c r="B11" s="140" t="s">
        <v>287</v>
      </c>
      <c r="C11" s="141">
        <v>5.1100000000000003</v>
      </c>
      <c r="D11" s="146" t="s">
        <v>288</v>
      </c>
      <c r="E11" s="137">
        <v>5.11E-2</v>
      </c>
      <c r="F11" s="138" t="s">
        <v>289</v>
      </c>
    </row>
    <row r="12" spans="1:7" ht="13.8" x14ac:dyDescent="0.25">
      <c r="A12" s="139">
        <v>6</v>
      </c>
      <c r="B12" s="140" t="s">
        <v>290</v>
      </c>
      <c r="C12" s="141">
        <v>3.65</v>
      </c>
      <c r="D12" s="146" t="s">
        <v>291</v>
      </c>
      <c r="E12" s="137">
        <v>3.6499999999999998E-2</v>
      </c>
      <c r="F12" s="138" t="s">
        <v>292</v>
      </c>
    </row>
    <row r="13" spans="1:7" ht="13.8" x14ac:dyDescent="0.25">
      <c r="A13" s="143" t="s">
        <v>293</v>
      </c>
      <c r="B13" s="144" t="s">
        <v>294</v>
      </c>
      <c r="C13" s="145">
        <v>0</v>
      </c>
      <c r="D13" s="131"/>
    </row>
    <row r="14" spans="1:7" ht="13.8" x14ac:dyDescent="0.25">
      <c r="A14" s="143" t="s">
        <v>295</v>
      </c>
      <c r="B14" s="144" t="s">
        <v>296</v>
      </c>
      <c r="C14" s="145">
        <v>0.65</v>
      </c>
      <c r="D14" s="131"/>
    </row>
    <row r="15" spans="1:7" ht="13.8" x14ac:dyDescent="0.25">
      <c r="A15" s="147" t="s">
        <v>297</v>
      </c>
      <c r="B15" s="148" t="s">
        <v>298</v>
      </c>
      <c r="C15" s="149">
        <v>3</v>
      </c>
      <c r="D15" s="150"/>
    </row>
    <row r="16" spans="1:7" ht="13.8" x14ac:dyDescent="0.25">
      <c r="A16" s="51"/>
      <c r="B16" s="51"/>
      <c r="C16" s="151" t="s">
        <v>299</v>
      </c>
      <c r="D16" s="152">
        <v>0.15279999999999999</v>
      </c>
    </row>
    <row r="17" spans="1:7" ht="13.8" x14ac:dyDescent="0.25">
      <c r="A17" s="396" t="s">
        <v>300</v>
      </c>
      <c r="B17" s="396"/>
      <c r="C17" s="396"/>
      <c r="D17" s="396"/>
      <c r="E17" s="396"/>
      <c r="F17" s="396"/>
      <c r="G17" s="396"/>
    </row>
  </sheetData>
  <mergeCells count="5">
    <mergeCell ref="A2:C2"/>
    <mergeCell ref="A1:G1"/>
    <mergeCell ref="A3:A4"/>
    <mergeCell ref="B3:B4"/>
    <mergeCell ref="A17:G17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headerFooter>
    <oddHeader xml:space="preserve">&amp;CFRANCA CONSTRUÇÕES E ENERGIA LTDA.
FONES: 86-99431-5339/9981-0211 francaconstrucoespi@gmail.com
RUA BARTOLOMEU BRAGA DE MESQUITA, 5916 – URUGUAI
CNPJ 003003390001-03
TERESINA-PI  CEP  64073-360
</oddHeader>
    <oddFooter>&amp;L&amp;G</oddFooter>
  </headerFooter>
  <colBreaks count="1" manualBreakCount="1">
    <brk id="6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10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9</vt:i4>
      </vt:variant>
    </vt:vector>
  </HeadingPairs>
  <TitlesOfParts>
    <vt:vector size="20" baseType="lpstr">
      <vt:lpstr>Carta Proposta</vt:lpstr>
      <vt:lpstr>Resumo</vt:lpstr>
      <vt:lpstr>Planilha</vt:lpstr>
      <vt:lpstr>CPU 1</vt:lpstr>
      <vt:lpstr>CPU 2</vt:lpstr>
      <vt:lpstr>QD Mob</vt:lpstr>
      <vt:lpstr>Cronograma</vt:lpstr>
      <vt:lpstr>BDI 1</vt:lpstr>
      <vt:lpstr>BDI 2</vt:lpstr>
      <vt:lpstr>ES</vt:lpstr>
      <vt:lpstr>Gráfico1</vt:lpstr>
      <vt:lpstr>'BDI 1'!Area_de_impressao</vt:lpstr>
      <vt:lpstr>'BDI 2'!Area_de_impressao</vt:lpstr>
      <vt:lpstr>'Carta Proposta'!Area_de_impressao</vt:lpstr>
      <vt:lpstr>'CPU 1'!Area_de_impressao</vt:lpstr>
      <vt:lpstr>Cronograma!Area_de_impressao</vt:lpstr>
      <vt:lpstr>ES!Area_de_impressao</vt:lpstr>
      <vt:lpstr>Planilha!Area_de_impressao</vt:lpstr>
      <vt:lpstr>'QD Mob'!Area_de_impressao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 Torres</dc:creator>
  <cp:lastModifiedBy>Rai Torres</cp:lastModifiedBy>
  <cp:lastPrinted>2024-09-16T23:14:58Z</cp:lastPrinted>
  <dcterms:created xsi:type="dcterms:W3CDTF">2024-08-30T06:11:44Z</dcterms:created>
  <dcterms:modified xsi:type="dcterms:W3CDTF">2024-09-16T23:21:04Z</dcterms:modified>
</cp:coreProperties>
</file>